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OJEKTY\2017\022_Haly Jurka\Rozpočet\Úprava 2020\Soupis\"/>
    </mc:Choice>
  </mc:AlternateContent>
  <bookViews>
    <workbookView xWindow="0" yWindow="0" windowWidth="28800" windowHeight="11235" firstSheet="1" activeTab="1"/>
  </bookViews>
  <sheets>
    <sheet name="Pokyny pro vyplnění" sheetId="11" state="hidden" r:id="rId1"/>
    <sheet name="Rekapitulace" sheetId="1" r:id="rId2"/>
    <sheet name="2.etapa" sheetId="16" r:id="rId3"/>
    <sheet name="VzorPolozky" sheetId="10" state="hidden" r:id="rId4"/>
  </sheets>
  <externalReferences>
    <externalReference r:id="rId5"/>
  </externalReferences>
  <definedNames>
    <definedName name="CelkemDPHVypocet" localSheetId="1">Rekapitulace!$H$43</definedName>
    <definedName name="CenaCelkem">Rekapitulace!$G$32</definedName>
    <definedName name="CenaCelkemBezDPH">Rekapitulace!$G$31</definedName>
    <definedName name="CenaCelkemVypocet" localSheetId="1">Rekapitulace!$I$43</definedName>
    <definedName name="cisloobjektu">Rekapitulace!$D$3</definedName>
    <definedName name="CisloRozpoctu">'[1]Krycí list'!$C$2</definedName>
    <definedName name="CisloStavby" localSheetId="1">Rekapitulace!#REF!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Rekapitulace!$G$28</definedName>
    <definedName name="DPHZakl">Rekapitulace!$G$30</definedName>
    <definedName name="dpsc" localSheetId="1">Rekapitulace!$C$13</definedName>
    <definedName name="IČO" localSheetId="1">Rekapitulace!$I$11</definedName>
    <definedName name="Mena">Rekapitulace!$J$32</definedName>
    <definedName name="MistoStavby">Rekapitulace!$D$4</definedName>
    <definedName name="nazevobjektu">Rekapitulace!$E$3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Rekapitulace!$B$41</definedName>
    <definedName name="_xlnm.Print_Area" localSheetId="2">'2.etapa'!$A$1:$G$432</definedName>
    <definedName name="_xlnm.Print_Area" localSheetId="1">Rekapitulace!$B$1:$J$39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Rekapitulace!$E$27</definedName>
    <definedName name="SazbaDPH1">'[1]Krycí list'!$C$30</definedName>
    <definedName name="SazbaDPH2" localSheetId="1">Rekapitulace!$E$29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Rekapitulace!$B$1:$J$39</definedName>
    <definedName name="ZakladDPHSni">Rekapitulace!$G$27</definedName>
    <definedName name="ZakladDPHSniVypocet" localSheetId="1">Rekapitulace!$F$43</definedName>
    <definedName name="ZakladDPHZakl">Rekapitulace!$G$29</definedName>
    <definedName name="ZakladDPHZaklVypocet" localSheetId="1">Rekapitulace!$G$43</definedName>
    <definedName name="Zaokrouhleni">Rekapitulace!#REF!</definedName>
    <definedName name="Zhotovitel">Rekapitulace!$D$11:$G$11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1" i="16" l="1"/>
  <c r="U426" i="16"/>
  <c r="U425" i="16" s="1"/>
  <c r="Q426" i="16"/>
  <c r="Q425" i="16" s="1"/>
  <c r="O426" i="16"/>
  <c r="K426" i="16"/>
  <c r="K425" i="16" s="1"/>
  <c r="I426" i="16"/>
  <c r="I425" i="16" s="1"/>
  <c r="G426" i="16"/>
  <c r="M426" i="16" s="1"/>
  <c r="M425" i="16" s="1"/>
  <c r="O425" i="16"/>
  <c r="U423" i="16"/>
  <c r="U422" i="16" s="1"/>
  <c r="Q423" i="16"/>
  <c r="O423" i="16"/>
  <c r="O422" i="16" s="1"/>
  <c r="K423" i="16"/>
  <c r="K422" i="16" s="1"/>
  <c r="I423" i="16"/>
  <c r="I422" i="16" s="1"/>
  <c r="G423" i="16"/>
  <c r="M423" i="16" s="1"/>
  <c r="M422" i="16" s="1"/>
  <c r="Q422" i="16"/>
  <c r="U421" i="16"/>
  <c r="Q421" i="16"/>
  <c r="O421" i="16"/>
  <c r="K421" i="16"/>
  <c r="K418" i="16" s="1"/>
  <c r="I421" i="16"/>
  <c r="G421" i="16"/>
  <c r="M421" i="16" s="1"/>
  <c r="U419" i="16"/>
  <c r="U418" i="16" s="1"/>
  <c r="Q419" i="16"/>
  <c r="O419" i="16"/>
  <c r="K419" i="16"/>
  <c r="I419" i="16"/>
  <c r="G419" i="16"/>
  <c r="M419" i="16" s="1"/>
  <c r="U416" i="16"/>
  <c r="Q416" i="16"/>
  <c r="O416" i="16"/>
  <c r="K416" i="16"/>
  <c r="I416" i="16"/>
  <c r="G416" i="16"/>
  <c r="M416" i="16" s="1"/>
  <c r="U414" i="16"/>
  <c r="Q414" i="16"/>
  <c r="O414" i="16"/>
  <c r="K414" i="16"/>
  <c r="I414" i="16"/>
  <c r="G414" i="16"/>
  <c r="U412" i="16"/>
  <c r="Q412" i="16"/>
  <c r="O412" i="16"/>
  <c r="K412" i="16"/>
  <c r="I412" i="16"/>
  <c r="G412" i="16"/>
  <c r="M412" i="16" s="1"/>
  <c r="U410" i="16"/>
  <c r="Q410" i="16"/>
  <c r="O410" i="16"/>
  <c r="K410" i="16"/>
  <c r="I410" i="16"/>
  <c r="G410" i="16"/>
  <c r="M410" i="16" s="1"/>
  <c r="U409" i="16"/>
  <c r="Q409" i="16"/>
  <c r="O409" i="16"/>
  <c r="K409" i="16"/>
  <c r="I409" i="16"/>
  <c r="G409" i="16"/>
  <c r="M409" i="16" s="1"/>
  <c r="U407" i="16"/>
  <c r="Q407" i="16"/>
  <c r="O407" i="16"/>
  <c r="K407" i="16"/>
  <c r="I407" i="16"/>
  <c r="G407" i="16"/>
  <c r="M407" i="16" s="1"/>
  <c r="U403" i="16"/>
  <c r="U402" i="16" s="1"/>
  <c r="Q403" i="16"/>
  <c r="O403" i="16"/>
  <c r="O402" i="16" s="1"/>
  <c r="K403" i="16"/>
  <c r="K402" i="16" s="1"/>
  <c r="I403" i="16"/>
  <c r="I402" i="16" s="1"/>
  <c r="G403" i="16"/>
  <c r="M403" i="16" s="1"/>
  <c r="U400" i="16"/>
  <c r="Q400" i="16"/>
  <c r="O400" i="16"/>
  <c r="K400" i="16"/>
  <c r="I400" i="16"/>
  <c r="G400" i="16"/>
  <c r="M400" i="16" s="1"/>
  <c r="U399" i="16"/>
  <c r="Q399" i="16"/>
  <c r="O399" i="16"/>
  <c r="K399" i="16"/>
  <c r="I399" i="16"/>
  <c r="G399" i="16"/>
  <c r="U398" i="16"/>
  <c r="Q398" i="16"/>
  <c r="O398" i="16"/>
  <c r="K398" i="16"/>
  <c r="I398" i="16"/>
  <c r="G398" i="16"/>
  <c r="M398" i="16" s="1"/>
  <c r="U397" i="16"/>
  <c r="Q397" i="16"/>
  <c r="O397" i="16"/>
  <c r="K397" i="16"/>
  <c r="I397" i="16"/>
  <c r="G397" i="16"/>
  <c r="M397" i="16" s="1"/>
  <c r="U395" i="16"/>
  <c r="Q395" i="16"/>
  <c r="O395" i="16"/>
  <c r="K395" i="16"/>
  <c r="I395" i="16"/>
  <c r="G395" i="16"/>
  <c r="M395" i="16" s="1"/>
  <c r="U393" i="16"/>
  <c r="Q393" i="16"/>
  <c r="O393" i="16"/>
  <c r="K393" i="16"/>
  <c r="K386" i="16" s="1"/>
  <c r="I393" i="16"/>
  <c r="G393" i="16"/>
  <c r="M393" i="16" s="1"/>
  <c r="U387" i="16"/>
  <c r="Q387" i="16"/>
  <c r="O387" i="16"/>
  <c r="K387" i="16"/>
  <c r="I387" i="16"/>
  <c r="I386" i="16" s="1"/>
  <c r="G387" i="16"/>
  <c r="M387" i="16" s="1"/>
  <c r="U385" i="16"/>
  <c r="Q385" i="16"/>
  <c r="O385" i="16"/>
  <c r="K385" i="16"/>
  <c r="I385" i="16"/>
  <c r="G385" i="16"/>
  <c r="M385" i="16" s="1"/>
  <c r="U383" i="16"/>
  <c r="Q383" i="16"/>
  <c r="O383" i="16"/>
  <c r="K383" i="16"/>
  <c r="I383" i="16"/>
  <c r="G383" i="16"/>
  <c r="M383" i="16" s="1"/>
  <c r="U381" i="16"/>
  <c r="Q381" i="16"/>
  <c r="Q378" i="16" s="1"/>
  <c r="O381" i="16"/>
  <c r="K381" i="16"/>
  <c r="I381" i="16"/>
  <c r="G381" i="16"/>
  <c r="M381" i="16" s="1"/>
  <c r="U379" i="16"/>
  <c r="Q379" i="16"/>
  <c r="O379" i="16"/>
  <c r="K379" i="16"/>
  <c r="I379" i="16"/>
  <c r="I378" i="16" s="1"/>
  <c r="G379" i="16"/>
  <c r="M379" i="16" s="1"/>
  <c r="U375" i="16"/>
  <c r="Q375" i="16"/>
  <c r="O375" i="16"/>
  <c r="K375" i="16"/>
  <c r="I375" i="16"/>
  <c r="G375" i="16"/>
  <c r="M375" i="16" s="1"/>
  <c r="U374" i="16"/>
  <c r="Q374" i="16"/>
  <c r="O374" i="16"/>
  <c r="K374" i="16"/>
  <c r="I374" i="16"/>
  <c r="G374" i="16"/>
  <c r="M374" i="16" s="1"/>
  <c r="U373" i="16"/>
  <c r="Q373" i="16"/>
  <c r="O373" i="16"/>
  <c r="K373" i="16"/>
  <c r="I373" i="16"/>
  <c r="G373" i="16"/>
  <c r="M373" i="16" s="1"/>
  <c r="U367" i="16"/>
  <c r="Q367" i="16"/>
  <c r="Q360" i="16" s="1"/>
  <c r="O367" i="16"/>
  <c r="K367" i="16"/>
  <c r="I367" i="16"/>
  <c r="G367" i="16"/>
  <c r="M367" i="16" s="1"/>
  <c r="U361" i="16"/>
  <c r="Q361" i="16"/>
  <c r="O361" i="16"/>
  <c r="K361" i="16"/>
  <c r="I361" i="16"/>
  <c r="G361" i="16"/>
  <c r="M361" i="16" s="1"/>
  <c r="BA359" i="16"/>
  <c r="BA358" i="16"/>
  <c r="BA357" i="16"/>
  <c r="BA356" i="16"/>
  <c r="BA355" i="16"/>
  <c r="BA354" i="16"/>
  <c r="U353" i="16"/>
  <c r="Q353" i="16"/>
  <c r="O353" i="16"/>
  <c r="K353" i="16"/>
  <c r="I353" i="16"/>
  <c r="G353" i="16"/>
  <c r="M353" i="16" s="1"/>
  <c r="BA352" i="16"/>
  <c r="BA351" i="16"/>
  <c r="BA350" i="16"/>
  <c r="BA349" i="16"/>
  <c r="BA348" i="16"/>
  <c r="BA347" i="16"/>
  <c r="U346" i="16"/>
  <c r="Q346" i="16"/>
  <c r="O346" i="16"/>
  <c r="K346" i="16"/>
  <c r="I346" i="16"/>
  <c r="G346" i="16"/>
  <c r="M346" i="16" s="1"/>
  <c r="BA345" i="16"/>
  <c r="BA344" i="16"/>
  <c r="BA343" i="16"/>
  <c r="BA342" i="16"/>
  <c r="BA341" i="16"/>
  <c r="BA340" i="16"/>
  <c r="BA339" i="16"/>
  <c r="U338" i="16"/>
  <c r="Q338" i="16"/>
  <c r="O338" i="16"/>
  <c r="K338" i="16"/>
  <c r="I338" i="16"/>
  <c r="G338" i="16"/>
  <c r="M338" i="16" s="1"/>
  <c r="U337" i="16"/>
  <c r="Q337" i="16"/>
  <c r="O337" i="16"/>
  <c r="M337" i="16"/>
  <c r="K337" i="16"/>
  <c r="I337" i="16"/>
  <c r="G337" i="16"/>
  <c r="U335" i="16"/>
  <c r="Q335" i="16"/>
  <c r="O335" i="16"/>
  <c r="K335" i="16"/>
  <c r="I335" i="16"/>
  <c r="G335" i="16"/>
  <c r="M335" i="16" s="1"/>
  <c r="U333" i="16"/>
  <c r="Q333" i="16"/>
  <c r="O333" i="16"/>
  <c r="K333" i="16"/>
  <c r="I333" i="16"/>
  <c r="G333" i="16"/>
  <c r="M333" i="16" s="1"/>
  <c r="U332" i="16"/>
  <c r="Q332" i="16"/>
  <c r="O332" i="16"/>
  <c r="K332" i="16"/>
  <c r="I332" i="16"/>
  <c r="G332" i="16"/>
  <c r="M332" i="16" s="1"/>
  <c r="U331" i="16"/>
  <c r="Q331" i="16"/>
  <c r="O331" i="16"/>
  <c r="K331" i="16"/>
  <c r="I331" i="16"/>
  <c r="G331" i="16"/>
  <c r="M331" i="16" s="1"/>
  <c r="U330" i="16"/>
  <c r="Q330" i="16"/>
  <c r="O330" i="16"/>
  <c r="K330" i="16"/>
  <c r="I330" i="16"/>
  <c r="G330" i="16"/>
  <c r="M330" i="16" s="1"/>
  <c r="U328" i="16"/>
  <c r="Q328" i="16"/>
  <c r="O328" i="16"/>
  <c r="K328" i="16"/>
  <c r="I328" i="16"/>
  <c r="G328" i="16"/>
  <c r="M328" i="16" s="1"/>
  <c r="BA322" i="16"/>
  <c r="BA321" i="16"/>
  <c r="BA320" i="16"/>
  <c r="BA319" i="16"/>
  <c r="U318" i="16"/>
  <c r="Q318" i="16"/>
  <c r="O318" i="16"/>
  <c r="K318" i="16"/>
  <c r="I318" i="16"/>
  <c r="G318" i="16"/>
  <c r="M318" i="16" s="1"/>
  <c r="BA316" i="16"/>
  <c r="BA315" i="16"/>
  <c r="BA314" i="16"/>
  <c r="BA313" i="16"/>
  <c r="U312" i="16"/>
  <c r="Q312" i="16"/>
  <c r="O312" i="16"/>
  <c r="K312" i="16"/>
  <c r="I312" i="16"/>
  <c r="G312" i="16"/>
  <c r="M312" i="16" s="1"/>
  <c r="U310" i="16"/>
  <c r="Q310" i="16"/>
  <c r="O310" i="16"/>
  <c r="K310" i="16"/>
  <c r="I310" i="16"/>
  <c r="G310" i="16"/>
  <c r="M310" i="16" s="1"/>
  <c r="U309" i="16"/>
  <c r="Q309" i="16"/>
  <c r="O309" i="16"/>
  <c r="K309" i="16"/>
  <c r="I309" i="16"/>
  <c r="G309" i="16"/>
  <c r="M309" i="16" s="1"/>
  <c r="U302" i="16"/>
  <c r="Q302" i="16"/>
  <c r="O302" i="16"/>
  <c r="K302" i="16"/>
  <c r="I302" i="16"/>
  <c r="G302" i="16"/>
  <c r="M302" i="16" s="1"/>
  <c r="U301" i="16"/>
  <c r="Q301" i="16"/>
  <c r="O301" i="16"/>
  <c r="K301" i="16"/>
  <c r="I301" i="16"/>
  <c r="G301" i="16"/>
  <c r="M301" i="16" s="1"/>
  <c r="U300" i="16"/>
  <c r="Q300" i="16"/>
  <c r="O300" i="16"/>
  <c r="K300" i="16"/>
  <c r="I300" i="16"/>
  <c r="G300" i="16"/>
  <c r="M300" i="16" s="1"/>
  <c r="BA297" i="16"/>
  <c r="BA296" i="16"/>
  <c r="BA295" i="16"/>
  <c r="U294" i="16"/>
  <c r="Q294" i="16"/>
  <c r="O294" i="16"/>
  <c r="K294" i="16"/>
  <c r="I294" i="16"/>
  <c r="G294" i="16"/>
  <c r="M294" i="16" s="1"/>
  <c r="BA292" i="16"/>
  <c r="BA291" i="16"/>
  <c r="BA290" i="16"/>
  <c r="U289" i="16"/>
  <c r="Q289" i="16"/>
  <c r="O289" i="16"/>
  <c r="K289" i="16"/>
  <c r="I289" i="16"/>
  <c r="G289" i="16"/>
  <c r="M289" i="16" s="1"/>
  <c r="BA283" i="16"/>
  <c r="BA282" i="16"/>
  <c r="BA281" i="16"/>
  <c r="U280" i="16"/>
  <c r="Q280" i="16"/>
  <c r="O280" i="16"/>
  <c r="K280" i="16"/>
  <c r="I280" i="16"/>
  <c r="G280" i="16"/>
  <c r="M280" i="16" s="1"/>
  <c r="BA277" i="16"/>
  <c r="BA276" i="16"/>
  <c r="BA275" i="16"/>
  <c r="U274" i="16"/>
  <c r="Q274" i="16"/>
  <c r="O274" i="16"/>
  <c r="K274" i="16"/>
  <c r="I274" i="16"/>
  <c r="G274" i="16"/>
  <c r="M274" i="16" s="1"/>
  <c r="BA269" i="16"/>
  <c r="BA268" i="16"/>
  <c r="BA267" i="16"/>
  <c r="U266" i="16"/>
  <c r="Q266" i="16"/>
  <c r="O266" i="16"/>
  <c r="K266" i="16"/>
  <c r="I266" i="16"/>
  <c r="G266" i="16"/>
  <c r="M266" i="16" s="1"/>
  <c r="BA264" i="16"/>
  <c r="BA263" i="16"/>
  <c r="BA262" i="16"/>
  <c r="BA261" i="16"/>
  <c r="U260" i="16"/>
  <c r="Q260" i="16"/>
  <c r="O260" i="16"/>
  <c r="K260" i="16"/>
  <c r="I260" i="16"/>
  <c r="G260" i="16"/>
  <c r="M260" i="16" s="1"/>
  <c r="BA258" i="16"/>
  <c r="BA257" i="16"/>
  <c r="BA256" i="16"/>
  <c r="BA255" i="16"/>
  <c r="U254" i="16"/>
  <c r="Q254" i="16"/>
  <c r="O254" i="16"/>
  <c r="K254" i="16"/>
  <c r="I254" i="16"/>
  <c r="G254" i="16"/>
  <c r="M254" i="16" s="1"/>
  <c r="U253" i="16"/>
  <c r="U252" i="16" s="1"/>
  <c r="Q253" i="16"/>
  <c r="O253" i="16"/>
  <c r="K253" i="16"/>
  <c r="I253" i="16"/>
  <c r="G253" i="16"/>
  <c r="M253" i="16" s="1"/>
  <c r="U251" i="16"/>
  <c r="Q251" i="16"/>
  <c r="O251" i="16"/>
  <c r="K251" i="16"/>
  <c r="I251" i="16"/>
  <c r="G251" i="16"/>
  <c r="M251" i="16" s="1"/>
  <c r="U249" i="16"/>
  <c r="Q249" i="16"/>
  <c r="O249" i="16"/>
  <c r="K249" i="16"/>
  <c r="I249" i="16"/>
  <c r="G249" i="16"/>
  <c r="M249" i="16" s="1"/>
  <c r="U247" i="16"/>
  <c r="Q247" i="16"/>
  <c r="O247" i="16"/>
  <c r="K247" i="16"/>
  <c r="I247" i="16"/>
  <c r="G247" i="16"/>
  <c r="M247" i="16" s="1"/>
  <c r="U245" i="16"/>
  <c r="Q245" i="16"/>
  <c r="O245" i="16"/>
  <c r="K245" i="16"/>
  <c r="I245" i="16"/>
  <c r="G245" i="16"/>
  <c r="M245" i="16" s="1"/>
  <c r="U243" i="16"/>
  <c r="U242" i="16" s="1"/>
  <c r="Q243" i="16"/>
  <c r="O243" i="16"/>
  <c r="K243" i="16"/>
  <c r="I243" i="16"/>
  <c r="G243" i="16"/>
  <c r="G242" i="16" s="1"/>
  <c r="U240" i="16"/>
  <c r="Q240" i="16"/>
  <c r="O240" i="16"/>
  <c r="K240" i="16"/>
  <c r="I240" i="16"/>
  <c r="G240" i="16"/>
  <c r="M240" i="16" s="1"/>
  <c r="U238" i="16"/>
  <c r="Q238" i="16"/>
  <c r="O238" i="16"/>
  <c r="K238" i="16"/>
  <c r="I238" i="16"/>
  <c r="G238" i="16"/>
  <c r="M238" i="16" s="1"/>
  <c r="U237" i="16"/>
  <c r="Q237" i="16"/>
  <c r="O237" i="16"/>
  <c r="K237" i="16"/>
  <c r="I237" i="16"/>
  <c r="G237" i="16"/>
  <c r="M237" i="16" s="1"/>
  <c r="U235" i="16"/>
  <c r="Q235" i="16"/>
  <c r="O235" i="16"/>
  <c r="K235" i="16"/>
  <c r="I235" i="16"/>
  <c r="G235" i="16"/>
  <c r="M235" i="16" s="1"/>
  <c r="BA233" i="16"/>
  <c r="U232" i="16"/>
  <c r="Q232" i="16"/>
  <c r="O232" i="16"/>
  <c r="K232" i="16"/>
  <c r="I232" i="16"/>
  <c r="G232" i="16"/>
  <c r="M232" i="16" s="1"/>
  <c r="BA230" i="16"/>
  <c r="U229" i="16"/>
  <c r="Q229" i="16"/>
  <c r="O229" i="16"/>
  <c r="K229" i="16"/>
  <c r="I229" i="16"/>
  <c r="G229" i="16"/>
  <c r="M229" i="16" s="1"/>
  <c r="U227" i="16"/>
  <c r="Q227" i="16"/>
  <c r="O227" i="16"/>
  <c r="K227" i="16"/>
  <c r="I227" i="16"/>
  <c r="G227" i="16"/>
  <c r="M227" i="16" s="1"/>
  <c r="BA225" i="16"/>
  <c r="BA224" i="16"/>
  <c r="U223" i="16"/>
  <c r="Q223" i="16"/>
  <c r="O223" i="16"/>
  <c r="K223" i="16"/>
  <c r="I223" i="16"/>
  <c r="G223" i="16"/>
  <c r="M223" i="16" s="1"/>
  <c r="U221" i="16"/>
  <c r="Q221" i="16"/>
  <c r="O221" i="16"/>
  <c r="K221" i="16"/>
  <c r="K220" i="16" s="1"/>
  <c r="I221" i="16"/>
  <c r="G221" i="16"/>
  <c r="M221" i="16" s="1"/>
  <c r="U219" i="16"/>
  <c r="Q219" i="16"/>
  <c r="O219" i="16"/>
  <c r="K219" i="16"/>
  <c r="I219" i="16"/>
  <c r="G219" i="16"/>
  <c r="M219" i="16" s="1"/>
  <c r="U217" i="16"/>
  <c r="Q217" i="16"/>
  <c r="O217" i="16"/>
  <c r="K217" i="16"/>
  <c r="I217" i="16"/>
  <c r="G217" i="16"/>
  <c r="M217" i="16" s="1"/>
  <c r="BA215" i="16"/>
  <c r="U214" i="16"/>
  <c r="Q214" i="16"/>
  <c r="O214" i="16"/>
  <c r="K214" i="16"/>
  <c r="I214" i="16"/>
  <c r="G214" i="16"/>
  <c r="M214" i="16" s="1"/>
  <c r="U212" i="16"/>
  <c r="Q212" i="16"/>
  <c r="O212" i="16"/>
  <c r="K212" i="16"/>
  <c r="I212" i="16"/>
  <c r="G212" i="16"/>
  <c r="M212" i="16" s="1"/>
  <c r="U210" i="16"/>
  <c r="U199" i="16" s="1"/>
  <c r="Q210" i="16"/>
  <c r="O210" i="16"/>
  <c r="K210" i="16"/>
  <c r="I210" i="16"/>
  <c r="G210" i="16"/>
  <c r="M210" i="16" s="1"/>
  <c r="U208" i="16"/>
  <c r="Q208" i="16"/>
  <c r="O208" i="16"/>
  <c r="K208" i="16"/>
  <c r="I208" i="16"/>
  <c r="G208" i="16"/>
  <c r="M208" i="16" s="1"/>
  <c r="U206" i="16"/>
  <c r="Q206" i="16"/>
  <c r="O206" i="16"/>
  <c r="K206" i="16"/>
  <c r="I206" i="16"/>
  <c r="G206" i="16"/>
  <c r="M206" i="16" s="1"/>
  <c r="U204" i="16"/>
  <c r="Q204" i="16"/>
  <c r="O204" i="16"/>
  <c r="K204" i="16"/>
  <c r="I204" i="16"/>
  <c r="G204" i="16"/>
  <c r="M204" i="16" s="1"/>
  <c r="U202" i="16"/>
  <c r="Q202" i="16"/>
  <c r="O202" i="16"/>
  <c r="K202" i="16"/>
  <c r="I202" i="16"/>
  <c r="G202" i="16"/>
  <c r="M202" i="16" s="1"/>
  <c r="U200" i="16"/>
  <c r="Q200" i="16"/>
  <c r="O200" i="16"/>
  <c r="K200" i="16"/>
  <c r="I200" i="16"/>
  <c r="G200" i="16"/>
  <c r="M200" i="16" s="1"/>
  <c r="BA198" i="16"/>
  <c r="BA197" i="16"/>
  <c r="BA196" i="16"/>
  <c r="BA195" i="16"/>
  <c r="BA194" i="16"/>
  <c r="BA193" i="16"/>
  <c r="BA192" i="16"/>
  <c r="BA191" i="16"/>
  <c r="U190" i="16"/>
  <c r="Q190" i="16"/>
  <c r="O190" i="16"/>
  <c r="K190" i="16"/>
  <c r="I190" i="16"/>
  <c r="G190" i="16"/>
  <c r="M190" i="16" s="1"/>
  <c r="BA189" i="16"/>
  <c r="BA188" i="16"/>
  <c r="BA187" i="16"/>
  <c r="BA186" i="16"/>
  <c r="BA185" i="16"/>
  <c r="BA184" i="16"/>
  <c r="BA183" i="16"/>
  <c r="BA182" i="16"/>
  <c r="U181" i="16"/>
  <c r="Q181" i="16"/>
  <c r="O181" i="16"/>
  <c r="K181" i="16"/>
  <c r="I181" i="16"/>
  <c r="G181" i="16"/>
  <c r="M181" i="16" s="1"/>
  <c r="BA180" i="16"/>
  <c r="BA179" i="16"/>
  <c r="BA178" i="16"/>
  <c r="BA177" i="16"/>
  <c r="BA176" i="16"/>
  <c r="BA175" i="16"/>
  <c r="U174" i="16"/>
  <c r="Q174" i="16"/>
  <c r="O174" i="16"/>
  <c r="K174" i="16"/>
  <c r="I174" i="16"/>
  <c r="G174" i="16"/>
  <c r="M174" i="16" s="1"/>
  <c r="BA173" i="16"/>
  <c r="BA172" i="16"/>
  <c r="BA171" i="16"/>
  <c r="BA170" i="16"/>
  <c r="BA169" i="16"/>
  <c r="BA168" i="16"/>
  <c r="BA167" i="16"/>
  <c r="BA166" i="16"/>
  <c r="BA165" i="16"/>
  <c r="U164" i="16"/>
  <c r="Q164" i="16"/>
  <c r="O164" i="16"/>
  <c r="K164" i="16"/>
  <c r="I164" i="16"/>
  <c r="G164" i="16"/>
  <c r="M164" i="16" s="1"/>
  <c r="BA163" i="16"/>
  <c r="BA162" i="16"/>
  <c r="BA161" i="16"/>
  <c r="BA160" i="16"/>
  <c r="BA159" i="16"/>
  <c r="BA158" i="16"/>
  <c r="BA157" i="16"/>
  <c r="BA156" i="16"/>
  <c r="U155" i="16"/>
  <c r="Q155" i="16"/>
  <c r="O155" i="16"/>
  <c r="K155" i="16"/>
  <c r="I155" i="16"/>
  <c r="G155" i="16"/>
  <c r="M155" i="16" s="1"/>
  <c r="BA154" i="16"/>
  <c r="BA153" i="16"/>
  <c r="BA152" i="16"/>
  <c r="BA151" i="16"/>
  <c r="BA150" i="16"/>
  <c r="BA149" i="16"/>
  <c r="BA148" i="16"/>
  <c r="BA147" i="16"/>
  <c r="U146" i="16"/>
  <c r="Q146" i="16"/>
  <c r="O146" i="16"/>
  <c r="K146" i="16"/>
  <c r="I146" i="16"/>
  <c r="G146" i="16"/>
  <c r="M146" i="16" s="1"/>
  <c r="BA145" i="16"/>
  <c r="BA144" i="16"/>
  <c r="BA143" i="16"/>
  <c r="BA142" i="16"/>
  <c r="BA141" i="16"/>
  <c r="BA140" i="16"/>
  <c r="BA139" i="16"/>
  <c r="BA138" i="16"/>
  <c r="U137" i="16"/>
  <c r="Q137" i="16"/>
  <c r="O137" i="16"/>
  <c r="K137" i="16"/>
  <c r="I137" i="16"/>
  <c r="G137" i="16"/>
  <c r="M137" i="16" s="1"/>
  <c r="BA136" i="16"/>
  <c r="BA135" i="16"/>
  <c r="BA134" i="16"/>
  <c r="BA133" i="16"/>
  <c r="BA132" i="16"/>
  <c r="BA131" i="16"/>
  <c r="BA130" i="16"/>
  <c r="BA129" i="16"/>
  <c r="U128" i="16"/>
  <c r="Q128" i="16"/>
  <c r="O128" i="16"/>
  <c r="K128" i="16"/>
  <c r="I128" i="16"/>
  <c r="G128" i="16"/>
  <c r="M128" i="16" s="1"/>
  <c r="BA127" i="16"/>
  <c r="BA126" i="16"/>
  <c r="BA125" i="16"/>
  <c r="BA124" i="16"/>
  <c r="BA123" i="16"/>
  <c r="BA122" i="16"/>
  <c r="BA121" i="16"/>
  <c r="BA120" i="16"/>
  <c r="U119" i="16"/>
  <c r="Q119" i="16"/>
  <c r="O119" i="16"/>
  <c r="K119" i="16"/>
  <c r="I119" i="16"/>
  <c r="G119" i="16"/>
  <c r="M119" i="16" s="1"/>
  <c r="BA118" i="16"/>
  <c r="BA117" i="16"/>
  <c r="BA116" i="16"/>
  <c r="BA115" i="16"/>
  <c r="BA114" i="16"/>
  <c r="BA113" i="16"/>
  <c r="BA112" i="16"/>
  <c r="BA111" i="16"/>
  <c r="U110" i="16"/>
  <c r="Q110" i="16"/>
  <c r="O110" i="16"/>
  <c r="K110" i="16"/>
  <c r="I110" i="16"/>
  <c r="G110" i="16"/>
  <c r="M110" i="16" s="1"/>
  <c r="BA109" i="16"/>
  <c r="BA108" i="16"/>
  <c r="BA107" i="16"/>
  <c r="BA106" i="16"/>
  <c r="BA105" i="16"/>
  <c r="BA104" i="16"/>
  <c r="BA103" i="16"/>
  <c r="BA102" i="16"/>
  <c r="U101" i="16"/>
  <c r="Q101" i="16"/>
  <c r="O101" i="16"/>
  <c r="K101" i="16"/>
  <c r="I101" i="16"/>
  <c r="G101" i="16"/>
  <c r="M101" i="16" s="1"/>
  <c r="BA100" i="16"/>
  <c r="BA99" i="16"/>
  <c r="BA98" i="16"/>
  <c r="BA97" i="16"/>
  <c r="BA96" i="16"/>
  <c r="BA95" i="16"/>
  <c r="BA94" i="16"/>
  <c r="BA93" i="16"/>
  <c r="U92" i="16"/>
  <c r="Q92" i="16"/>
  <c r="O92" i="16"/>
  <c r="K92" i="16"/>
  <c r="K91" i="16" s="1"/>
  <c r="I92" i="16"/>
  <c r="G92" i="16"/>
  <c r="M92" i="16" s="1"/>
  <c r="G91" i="16"/>
  <c r="U89" i="16"/>
  <c r="Q89" i="16"/>
  <c r="O89" i="16"/>
  <c r="K89" i="16"/>
  <c r="I89" i="16"/>
  <c r="G89" i="16"/>
  <c r="M89" i="16" s="1"/>
  <c r="U82" i="16"/>
  <c r="Q82" i="16"/>
  <c r="O82" i="16"/>
  <c r="K82" i="16"/>
  <c r="I82" i="16"/>
  <c r="G82" i="16"/>
  <c r="M82" i="16" s="1"/>
  <c r="U77" i="16"/>
  <c r="Q77" i="16"/>
  <c r="O77" i="16"/>
  <c r="K77" i="16"/>
  <c r="I77" i="16"/>
  <c r="G77" i="16"/>
  <c r="M77" i="16" s="1"/>
  <c r="U72" i="16"/>
  <c r="Q72" i="16"/>
  <c r="O72" i="16"/>
  <c r="K72" i="16"/>
  <c r="I72" i="16"/>
  <c r="G72" i="16"/>
  <c r="M72" i="16" s="1"/>
  <c r="U70" i="16"/>
  <c r="Q70" i="16"/>
  <c r="O70" i="16"/>
  <c r="K70" i="16"/>
  <c r="I70" i="16"/>
  <c r="G70" i="16"/>
  <c r="M70" i="16" s="1"/>
  <c r="U65" i="16"/>
  <c r="Q65" i="16"/>
  <c r="O65" i="16"/>
  <c r="K65" i="16"/>
  <c r="I65" i="16"/>
  <c r="G65" i="16"/>
  <c r="M65" i="16" s="1"/>
  <c r="U59" i="16"/>
  <c r="Q59" i="16"/>
  <c r="O59" i="16"/>
  <c r="K59" i="16"/>
  <c r="I59" i="16"/>
  <c r="G59" i="16"/>
  <c r="M59" i="16" s="1"/>
  <c r="U57" i="16"/>
  <c r="Q57" i="16"/>
  <c r="O57" i="16"/>
  <c r="K57" i="16"/>
  <c r="I57" i="16"/>
  <c r="G57" i="16"/>
  <c r="M57" i="16" s="1"/>
  <c r="U52" i="16"/>
  <c r="Q52" i="16"/>
  <c r="O52" i="16"/>
  <c r="K52" i="16"/>
  <c r="I52" i="16"/>
  <c r="G52" i="16"/>
  <c r="M52" i="16" s="1"/>
  <c r="U47" i="16"/>
  <c r="U46" i="16" s="1"/>
  <c r="Q47" i="16"/>
  <c r="O47" i="16"/>
  <c r="K47" i="16"/>
  <c r="I47" i="16"/>
  <c r="G47" i="16"/>
  <c r="M47" i="16" s="1"/>
  <c r="U40" i="16"/>
  <c r="U39" i="16" s="1"/>
  <c r="Q40" i="16"/>
  <c r="O40" i="16"/>
  <c r="O39" i="16" s="1"/>
  <c r="K40" i="16"/>
  <c r="K39" i="16" s="1"/>
  <c r="I40" i="16"/>
  <c r="I39" i="16" s="1"/>
  <c r="G40" i="16"/>
  <c r="M40" i="16" s="1"/>
  <c r="M39" i="16" s="1"/>
  <c r="Q39" i="16"/>
  <c r="U33" i="16"/>
  <c r="Q33" i="16"/>
  <c r="O33" i="16"/>
  <c r="K33" i="16"/>
  <c r="I33" i="16"/>
  <c r="I20" i="16" s="1"/>
  <c r="G33" i="16"/>
  <c r="M33" i="16" s="1"/>
  <c r="U27" i="16"/>
  <c r="Q27" i="16"/>
  <c r="O27" i="16"/>
  <c r="K27" i="16"/>
  <c r="I27" i="16"/>
  <c r="G27" i="16"/>
  <c r="M27" i="16" s="1"/>
  <c r="U21" i="16"/>
  <c r="U20" i="16" s="1"/>
  <c r="Q21" i="16"/>
  <c r="O21" i="16"/>
  <c r="K21" i="16"/>
  <c r="I21" i="16"/>
  <c r="G21" i="16"/>
  <c r="M21" i="16" s="1"/>
  <c r="U18" i="16"/>
  <c r="Q18" i="16"/>
  <c r="O18" i="16"/>
  <c r="K18" i="16"/>
  <c r="I18" i="16"/>
  <c r="G18" i="16"/>
  <c r="M18" i="16" s="1"/>
  <c r="U16" i="16"/>
  <c r="Q16" i="16"/>
  <c r="O16" i="16"/>
  <c r="K16" i="16"/>
  <c r="I16" i="16"/>
  <c r="G16" i="16"/>
  <c r="M16" i="16" s="1"/>
  <c r="U13" i="16"/>
  <c r="Q13" i="16"/>
  <c r="O13" i="16"/>
  <c r="O8" i="16" s="1"/>
  <c r="K13" i="16"/>
  <c r="I13" i="16"/>
  <c r="G13" i="16"/>
  <c r="M13" i="16" s="1"/>
  <c r="U9" i="16"/>
  <c r="Q9" i="16"/>
  <c r="O9" i="16"/>
  <c r="K9" i="16"/>
  <c r="K8" i="16" s="1"/>
  <c r="I9" i="16"/>
  <c r="G9" i="16"/>
  <c r="O91" i="16" l="1"/>
  <c r="G8" i="16"/>
  <c r="I8" i="16"/>
  <c r="U91" i="16"/>
  <c r="O199" i="16"/>
  <c r="O220" i="16"/>
  <c r="I252" i="16"/>
  <c r="U329" i="16"/>
  <c r="I360" i="16"/>
  <c r="G386" i="16"/>
  <c r="M9" i="16"/>
  <c r="U220" i="16"/>
  <c r="I242" i="16"/>
  <c r="O360" i="16"/>
  <c r="O378" i="16"/>
  <c r="I418" i="16"/>
  <c r="K20" i="16"/>
  <c r="O20" i="16"/>
  <c r="G199" i="16"/>
  <c r="G220" i="16"/>
  <c r="K242" i="16"/>
  <c r="K252" i="16"/>
  <c r="O252" i="16"/>
  <c r="Q386" i="16"/>
  <c r="Q418" i="16"/>
  <c r="G39" i="16"/>
  <c r="K46" i="16"/>
  <c r="I91" i="16"/>
  <c r="M243" i="16"/>
  <c r="Q242" i="16"/>
  <c r="U360" i="16"/>
  <c r="U378" i="16"/>
  <c r="O386" i="16"/>
  <c r="O418" i="16"/>
  <c r="Q8" i="16"/>
  <c r="U8" i="16"/>
  <c r="Q20" i="16"/>
  <c r="I46" i="16"/>
  <c r="Q91" i="16"/>
  <c r="I199" i="16"/>
  <c r="O242" i="16"/>
  <c r="Q252" i="16"/>
  <c r="I329" i="16"/>
  <c r="K360" i="16"/>
  <c r="G422" i="16"/>
  <c r="K329" i="16"/>
  <c r="Q329" i="16"/>
  <c r="U386" i="16"/>
  <c r="K199" i="16"/>
  <c r="I220" i="16"/>
  <c r="O46" i="16"/>
  <c r="Q46" i="16"/>
  <c r="Q199" i="16"/>
  <c r="Q220" i="16"/>
  <c r="O329" i="16"/>
  <c r="K378" i="16"/>
  <c r="Q402" i="16"/>
  <c r="G418" i="16"/>
  <c r="M418" i="16"/>
  <c r="G402" i="16"/>
  <c r="G329" i="16"/>
  <c r="M242" i="16"/>
  <c r="M220" i="16"/>
  <c r="M8" i="16"/>
  <c r="M252" i="16"/>
  <c r="M360" i="16"/>
  <c r="M378" i="16"/>
  <c r="M20" i="16"/>
  <c r="M199" i="16"/>
  <c r="M329" i="16"/>
  <c r="M91" i="16"/>
  <c r="M46" i="16"/>
  <c r="G20" i="16"/>
  <c r="G360" i="16"/>
  <c r="G425" i="16"/>
  <c r="G252" i="16"/>
  <c r="G378" i="16"/>
  <c r="M399" i="16"/>
  <c r="M386" i="16" s="1"/>
  <c r="M414" i="16"/>
  <c r="M402" i="16" s="1"/>
  <c r="G46" i="16"/>
  <c r="I20" i="1" l="1"/>
  <c r="I21" i="1" s="1"/>
  <c r="F43" i="1" l="1"/>
  <c r="G43" i="1"/>
  <c r="H43" i="1"/>
  <c r="I43" i="1"/>
  <c r="J42" i="1" s="1"/>
  <c r="J43" i="1" s="1"/>
  <c r="J31" i="1"/>
  <c r="J30" i="1"/>
  <c r="G41" i="1"/>
  <c r="F41" i="1"/>
  <c r="J27" i="1"/>
  <c r="J28" i="1"/>
  <c r="J29" i="1"/>
  <c r="E28" i="1"/>
  <c r="E30" i="1"/>
  <c r="G29" i="1" l="1"/>
  <c r="G30" i="1" s="1"/>
  <c r="G3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<sst xmlns="http://schemas.openxmlformats.org/spreadsheetml/2006/main" count="1177" uniqueCount="512">
  <si>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</si>
  <si>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</si>
  <si>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</si>
  <si>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</si>
  <si>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</si>
  <si>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</si>
  <si>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</si>
  <si>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</si>
  <si>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</si>
  <si>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</si>
  <si>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</si>
  <si>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</si>
  <si>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</si>
  <si>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</si>
  <si>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</si>
  <si>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</si>
  <si>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</si>
  <si>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</si>
  <si>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</si>
  <si>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Objednatel:</t>
  </si>
  <si>
    <t>Cena celkem bez DPH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</si>
  <si>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</si>
  <si>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</si>
  <si>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</si>
  <si>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</si>
  <si>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</si>
  <si>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</si>
  <si>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</si>
  <si>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</si>
  <si>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</si>
  <si>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</si>
  <si>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</si>
  <si>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</si>
  <si>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67401</t>
  </si>
  <si>
    <t>Římov 146</t>
  </si>
  <si>
    <t>Římov</t>
  </si>
  <si>
    <t>67522</t>
  </si>
  <si>
    <t>Celkem za stavbu</t>
  </si>
  <si>
    <t>CZK</t>
  </si>
  <si>
    <t>Název rozpočtu (profese)</t>
  </si>
  <si>
    <t>Římově</t>
  </si>
  <si>
    <t>Celkem bez DPH</t>
  </si>
  <si>
    <t>Poznámka: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</si>
  <si>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</si>
  <si>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</si>
  <si>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</si>
  <si>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</si>
  <si>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</si>
  <si>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</si>
  <si>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</si>
  <si>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</si>
  <si>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</si>
  <si>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</si>
  <si>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</si>
  <si>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</si>
  <si>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</si>
  <si>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</si>
  <si>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</si>
  <si>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</si>
  <si>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</si>
  <si>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</si>
  <si>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</si>
  <si>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</si>
  <si>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</si>
  <si>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</si>
  <si>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</si>
  <si>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</si>
  <si>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</si>
  <si>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</si>
  <si>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</si>
  <si>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</si>
  <si>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</si>
  <si>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3</t>
  </si>
  <si>
    <t>DIL</t>
  </si>
  <si>
    <t>m2</t>
  </si>
  <si>
    <t>POL1_0</t>
  </si>
  <si>
    <t>VV</t>
  </si>
  <si>
    <t>60</t>
  </si>
  <si>
    <t>Úpravy povrchů, omítky</t>
  </si>
  <si>
    <t>62</t>
  </si>
  <si>
    <t>Upravy povrchů vnější</t>
  </si>
  <si>
    <t>m</t>
  </si>
  <si>
    <t>622904112R00</t>
  </si>
  <si>
    <t>Očištění fasád tlakovou vodou složitost 1 - 2</t>
  </si>
  <si>
    <t>620991121R00</t>
  </si>
  <si>
    <t>Zakrývání výplní vnějších otvorů z lešení</t>
  </si>
  <si>
    <t/>
  </si>
  <si>
    <t>712</t>
  </si>
  <si>
    <t>Živičné krytiny</t>
  </si>
  <si>
    <t>712378004R00</t>
  </si>
  <si>
    <t>712378007R00</t>
  </si>
  <si>
    <t>kus</t>
  </si>
  <si>
    <t>283220012R</t>
  </si>
  <si>
    <t>POL3_0</t>
  </si>
  <si>
    <t>69366198R</t>
  </si>
  <si>
    <t>Geotextilie 300 g/m2 š. 200cm 100% PP</t>
  </si>
  <si>
    <t>t</t>
  </si>
  <si>
    <t>713</t>
  </si>
  <si>
    <t>Izolace tepelné</t>
  </si>
  <si>
    <t>713141151R00</t>
  </si>
  <si>
    <t>Izolace tepelná střech kladená na sucho 1vrstvá</t>
  </si>
  <si>
    <t>m3</t>
  </si>
  <si>
    <t>762</t>
  </si>
  <si>
    <t>Konstrukce tesařské</t>
  </si>
  <si>
    <t>764</t>
  </si>
  <si>
    <t>Konstrukce klempířské</t>
  </si>
  <si>
    <t>764410850R00</t>
  </si>
  <si>
    <t>Demontáž oplechování parapetů,rš od 100 do 330 mm</t>
  </si>
  <si>
    <t>764430840R00</t>
  </si>
  <si>
    <t>Demontáž oplechování zdí,rš od 330 do 500 mm</t>
  </si>
  <si>
    <t>ks</t>
  </si>
  <si>
    <t>767</t>
  </si>
  <si>
    <t>Konstrukce zámečnické</t>
  </si>
  <si>
    <t>767996802R00</t>
  </si>
  <si>
    <t>Demontáž atypických ocelových konstr. do100 kg</t>
  </si>
  <si>
    <t>kg</t>
  </si>
  <si>
    <t>94</t>
  </si>
  <si>
    <t>Lešení a stavební výtahy</t>
  </si>
  <si>
    <t>941941031R00</t>
  </si>
  <si>
    <t>Montáž lešení leh.řad.s podlahami,š.do 1 m, H 10 m</t>
  </si>
  <si>
    <t>941941831R00</t>
  </si>
  <si>
    <t>Demontáž lešení leh.řad.s podlahami,š.1 m, H 10 m</t>
  </si>
  <si>
    <t>941941191R00</t>
  </si>
  <si>
    <t>Příplatek za každý měsíc použití lešení k pol.1031</t>
  </si>
  <si>
    <t>99</t>
  </si>
  <si>
    <t>Staveništní přesun hmot</t>
  </si>
  <si>
    <t>ON</t>
  </si>
  <si>
    <t>Ostatní náklady</t>
  </si>
  <si>
    <t>Demontáž a zpětná montáž prvků na fasádě</t>
  </si>
  <si>
    <t>kompl</t>
  </si>
  <si>
    <t>END</t>
  </si>
  <si>
    <t>Uchazeč:</t>
  </si>
  <si>
    <t>Zpracováno programem RTS Stavitel+</t>
  </si>
  <si>
    <t>Nedílnou součástí výkazu výměr je projektová dokumentace</t>
  </si>
  <si>
    <t>Mechanická odolnost vnějšího souvrství v rázové zkoušce alespoň 20J</t>
  </si>
  <si>
    <t>Položky zateplení fasád a soklů obsahují: nanesení lepicího tmelu na izolační desky, nalepení desek, zajištění talířovými hmoždinkami (6 ks/m2), natažení stěrky, vtlačení výztužné tkaniny (1,65 m2/m2), přehlazení stěrky, kontaktní nátěr (vyžaduje -li to typ omítkoviny), povrchová úprava omítkou. Položky obsahují 0,14 m rohových lišt na m2. Tepelná izolace z expandované polystyrénové pěny s částic dvojí barvy šedá a bílá, ld=0,033 W/mK.</t>
  </si>
  <si>
    <t>V systému budou použity pouze schválené hmoždinky s Evropským technickým schválením dle ETAG 014. Pro zamezení vlivu tepelných mostů budou použity šroubovací hmoždinky se zátkou z izolantu pro zapuštěnou montáž.</t>
  </si>
  <si>
    <t>V systému budou použity pouze schválené hmoždinky s Evropským technickým schválením dle ETAG 014. Pro zamezení vlivu tepelných mostů budou použity šroubovací hmoždinky se zátkou z izolantu pro zapuštěnou montáž včetně rozšiřujícího talíře.</t>
  </si>
  <si>
    <t>Svislé a kompletní konstrukce</t>
  </si>
  <si>
    <t>311271177RT2</t>
  </si>
  <si>
    <t>Zdivo z tvárnic pórobetonových hladkých tl. 30 cm</t>
  </si>
  <si>
    <t>0,15*3</t>
  </si>
  <si>
    <t>0,8*1,2</t>
  </si>
  <si>
    <t>2,4*1,2*3</t>
  </si>
  <si>
    <t>311271178RT6</t>
  </si>
  <si>
    <t>Zdivo z tvárnic póorobet. hladkých tl. 37,5 cm</t>
  </si>
  <si>
    <t>2,55*14,34</t>
  </si>
  <si>
    <t>3,7*3,375</t>
  </si>
  <si>
    <t>317944313RT5</t>
  </si>
  <si>
    <t>Válcované nosníky č.14-22 do připravených otvorů, včetně dodávky profilu  I č.20</t>
  </si>
  <si>
    <t>0,0262*4,3*2</t>
  </si>
  <si>
    <t>346481111R00</t>
  </si>
  <si>
    <t>Zaplentování rýh, nosníků rabicovým pletivem</t>
  </si>
  <si>
    <t>0,4*4+4*0,2*2</t>
  </si>
  <si>
    <t>602011102R00</t>
  </si>
  <si>
    <t>Postřik cementový, ručně</t>
  </si>
  <si>
    <t>602011116R00</t>
  </si>
  <si>
    <t>Omítka jádrová lehčená, ručně</t>
  </si>
  <si>
    <t>602011141RT1</t>
  </si>
  <si>
    <t>Štuk na stěnách vnitřní, ručně, tloušťka vrstvy 2 mm</t>
  </si>
  <si>
    <t>61</t>
  </si>
  <si>
    <t>Upravy povrchů vnitřní</t>
  </si>
  <si>
    <t>612481211RT8</t>
  </si>
  <si>
    <t>Montáž výztužné sítě(perlinky)do stěrky-vnit.stěny, včetně výztužné sítě a stěrkového tmelu</t>
  </si>
  <si>
    <t>622315735RT3</t>
  </si>
  <si>
    <t>Zatepl.systém, fasáda, miner.desky KV 150 mm, s omítkou silikonovou, zrno 2 mm</t>
  </si>
  <si>
    <t>7,97+5,35+0,7+2,51+7,2+23,12+0,45+0,5</t>
  </si>
  <si>
    <t>622 315733RT3</t>
  </si>
  <si>
    <t>Zatepl.systém, fasáda, miner.desky KV 120 mm, s omítkou silikonovou, zrno 2 mm</t>
  </si>
  <si>
    <t>6,46+12,41+0,53+9,75+5,1</t>
  </si>
  <si>
    <t>622325015R00</t>
  </si>
  <si>
    <t>Soklová lišta hliník KZS tl. 150 mm</t>
  </si>
  <si>
    <t>8,8+5,9+0,8+2,8+0,55+9,3+14,8+9,6</t>
  </si>
  <si>
    <t>620991005R00</t>
  </si>
  <si>
    <t>Začišťovací okenní lišta s tkaninou</t>
  </si>
  <si>
    <t>(2,4*3+1,34*2*3+2,5+2,19*2+1,53*3+2,39*3*2)</t>
  </si>
  <si>
    <t>(2,45*2+3*2*2+0,5*3*6+1,2+1,25*2+1,2+2,1*2)</t>
  </si>
  <si>
    <t>(2,4*2+1,2*2*2+0,9+1,2*2+0,6*3+1,75*2+1,4*2*2)</t>
  </si>
  <si>
    <t>(0,92+2,05*2+2,4+2,18*2+2,38+2,075*2+2,43+1,2*2)</t>
  </si>
  <si>
    <t>(1,2+1,5*2+1,75*4+1,5*2*4+1,2+2*2+1,2+2,4*2)</t>
  </si>
  <si>
    <t>2,4*1,34*3+2,5*2,19+1,53*2,39*3+2,45*3*2+0,5*0,5*6</t>
  </si>
  <si>
    <t>1,2*1,25+1,2*2,1+2,4*1,2*2+0,9*1,2+0,6*0,6+1,75*1,4*2</t>
  </si>
  <si>
    <t>0,92*2,05+2,4*2,18+2,38*2,075+2,43*1,2+1,2*1,5</t>
  </si>
  <si>
    <t>1,75*1,5*4+1,2*2+1,2*2,4</t>
  </si>
  <si>
    <t>47,8+34,25+219,79+153,21</t>
  </si>
  <si>
    <t>622 315135RT3</t>
  </si>
  <si>
    <t>Zateplovací systém,fasáda, EPS F tl. 150 mm, s omítkou silikonovou, zrno 2 mm</t>
  </si>
  <si>
    <t>Položky zateplení fasád a soklů obsahují: nanesení lepicího tmelu na izolační desky, nalepení desek, zajištění talířovými hmoždinkami (6 ks/m2), natažení stěrky, vtlačení výztužné tkaniny (1,65 m2/m2), přehlazení stěrky, kontaktní nátěr (vyžaduje -li to typ omítkoviny), povrchová úprava omítkou. Položky obsahují 0,14 m rohových lišt na m2. Tepelná izolace z EPS 70F.</t>
  </si>
  <si>
    <t>102,95+20,75+93,10+2,99</t>
  </si>
  <si>
    <t>622 315133RT3</t>
  </si>
  <si>
    <t>Zateplovací systém,fasáda, EPS F tl. 120 mm, s omítkou silikonovou, zrno 2 mm</t>
  </si>
  <si>
    <t>20,28+103,5+29,43</t>
  </si>
  <si>
    <t>622315154RT3</t>
  </si>
  <si>
    <t>Zateplovací systém, ostění, EPS F tl. 40 mm, s omítkou silikonovou, zrno 2 mm</t>
  </si>
  <si>
    <t>Položky zateplení ostění obsahují: nanesení lepicího tmelu na izolační desky, nalepení desek, osazení okenních rohových lišt, natažení stěrky, vtlačení výztužné tkaniny, přehlazení stěrky, kontaktní nátěr (vyžaduje -li to typ omítkoviny), povrchovou úpravu omítkou. Položky obsahují 3,3 m rohových lišt a 1,67 m zakončovacích lišt s okapničkou na m2 a 1,68 m2 výztužné tkaniny.</t>
  </si>
  <si>
    <t>0,16*(2,4*3+1,34*2*3+2,5+2,19*2+1,53*3+2,39*3*2)</t>
  </si>
  <si>
    <t>0,16*(2,45*2+3*2*2+0,5*3*6+1,2+1,25*2+1,2+2,1*2)</t>
  </si>
  <si>
    <t>0,16*(2,4*2+1,2*2*2+0,9+1,2*2+0,6*3+1,75*2+1,4*2*2)</t>
  </si>
  <si>
    <t>0,16*(0,92+2,05*2+2,4+2,18*2+2,38+2,075*2+2,43+1,2*2)</t>
  </si>
  <si>
    <t>0,16*(1,2+1,5*2+1,75*4+1,5*2*4+1,2+2*2+1,2+2,4*2)</t>
  </si>
  <si>
    <t>622315164R00</t>
  </si>
  <si>
    <t>Zateplovací systém, parapet, XPS tl. 40 mm</t>
  </si>
  <si>
    <t>0,16*(2,4*9+1,535*3+2,45+0,9+0,6+1,75*6+1,2*3+0,5*6)</t>
  </si>
  <si>
    <t>64</t>
  </si>
  <si>
    <t>Výplně otvorů</t>
  </si>
  <si>
    <t>64-001</t>
  </si>
  <si>
    <t>Okno plastové O/01 - 2400x1340 mm.iz. dvojsklo, Uw = 1,2 W/m2K, včetně montáže</t>
  </si>
  <si>
    <t>Plastové netypizované dvojdílné okno, otevíravé a sklopné dle schéma</t>
  </si>
  <si>
    <t>POP</t>
  </si>
  <si>
    <t>Stavební otvor(š.v.): 2 400 × 1 340 mm</t>
  </si>
  <si>
    <t>Zasklení: 	čiré izolační dvojsklo</t>
  </si>
  <si>
    <t>Rám okna: plastový komorový, barva - modrý odstín - dle původních 	plastových oken</t>
  </si>
  <si>
    <t>Souč. prostupu tepla: Uw max = 1,2 W/m2K</t>
  </si>
  <si>
    <t>Kování: 	celoobvodové kování</t>
  </si>
  <si>
    <t>Vnitřní parapet:plastový komůrkový</t>
  </si>
  <si>
    <t>Vnější parapet:viz. samostatný prvek</t>
  </si>
  <si>
    <t>64-002</t>
  </si>
  <si>
    <t>Okno plastové O/02 - 1530x2390 mm.iz. dvojsklo, Uw = 1,2 W/m2K, včetně montáže</t>
  </si>
  <si>
    <t>Stavební otvor(š.v.): 1 530 × 2 390 mm</t>
  </si>
  <si>
    <t>64-003</t>
  </si>
  <si>
    <t>Okno plastové O/03 - 2450x3000 mm.iz. dvojsklo, Uw = 1,2 W/m2K, včetně montáže</t>
  </si>
  <si>
    <t>Plastové netypizované šestidílné okno, otevíravé a sklopné dle schéma</t>
  </si>
  <si>
    <t>Stavební otvor(š.v.): 2450 × 3000 mm</t>
  </si>
  <si>
    <t>64-004</t>
  </si>
  <si>
    <t>Okno plastové O/04 - 2300x3000 mm.iz. dvojsklo, Uw = 1,2 W/m2K, včetně montáže</t>
  </si>
  <si>
    <t>Stavební otvor(š.v.): 2300 × 3000 mm</t>
  </si>
  <si>
    <t>64-005</t>
  </si>
  <si>
    <t>Okno plastové O/05 - 2400x1200 mm.iz. dvojsklo, Uw = 1,2 W/m2K, včetně montáže</t>
  </si>
  <si>
    <t>Plastové netypizované trojdílné okno, otevíravé a sklopné dle schéma</t>
  </si>
  <si>
    <t>Stavební otvor(š.v.): 2400× 1200 mm</t>
  </si>
  <si>
    <t>64-006</t>
  </si>
  <si>
    <t>Okno plastové O/06 - 900x1200 mm.iz. dvojsklo, Uw = 1,2 W/m2K, včetně montáže</t>
  </si>
  <si>
    <t>Plastové netypizované jednodílné okno, otevíravé a sklopné dle schéma</t>
  </si>
  <si>
    <t>Stavební otvor(š.v.): 900× 1200 mm</t>
  </si>
  <si>
    <t>64-007</t>
  </si>
  <si>
    <t>Okno plastové O/07 - 2400x2200 mm.iz. dvojsklo, Uw = 1,2 W/m2K, včetně montáže</t>
  </si>
  <si>
    <t>Plastové netypizované čtyřdílné okno, otevíravé a sklopné dle schéma</t>
  </si>
  <si>
    <t>Stavební otvor(š.v.): 2400× 2200 mm</t>
  </si>
  <si>
    <t>64-008</t>
  </si>
  <si>
    <t>Okno plastové O/08 - 2380x2075 mm.iz. dvojsklo, Uw = 1,2 W/m2K, včetně montáže</t>
  </si>
  <si>
    <t>Stavební otvor(š.v.): 2380× 2075 mm</t>
  </si>
  <si>
    <t>64-009</t>
  </si>
  <si>
    <t>Plast. vstupní prosklená stěna D/01 - 2500x2190 mm, iz. dvojsklo Ud = 1,2 W/m2K, včetně montáže</t>
  </si>
  <si>
    <t>Vstupní plastová prosklená stěna s jednokřídlovými dveřmi a fixním poutcem. Částečné prosklená a částečně plná vyplněná PUR.</t>
  </si>
  <si>
    <t>Stavební otvor(š.v.): 2 500 × 2 190 mm</t>
  </si>
  <si>
    <t>Jmen. rozměr (š.v.): 920 × 2 120 mm</t>
  </si>
  <si>
    <t>Zasklení: 	čiré izolační dvojsklo,</t>
  </si>
  <si>
    <t>Rám dveří: plastový komorový, barva - modrý odstín - dle původních 	plastových oken</t>
  </si>
  <si>
    <t>Souč. prostupu tepla: Ud max = 1,2 W/m2K</t>
  </si>
  <si>
    <t>Kování: 	3× dvoudílný závěs, klika - klika, bezpečnostní kování, vložkový zámek</t>
  </si>
  <si>
    <t>64-010</t>
  </si>
  <si>
    <t>Plast. vstupní dveře D/02 - 920x2050 mm, iz. výplň Ud = 1,2 W/m2K, včetně montáže</t>
  </si>
  <si>
    <t>Vstupní plastová jednokřídlové plné dveře vyplněné PUR.</t>
  </si>
  <si>
    <t>Stavební otvor(š.v.): 920 × 2050 mm</t>
  </si>
  <si>
    <t>Jmen. rozměr (š.v.): cca 800 × 1 970 mm</t>
  </si>
  <si>
    <t>Kování: 3× dvoudílný závěs, klika - klika, bezpečnostní kování, vložkový zámek</t>
  </si>
  <si>
    <t>64-011</t>
  </si>
  <si>
    <t>Sekční průmyslová vrata s tepelně izolační PUR výplní ze sendvičových lamel tl. cca 40 mm.</t>
  </si>
  <si>
    <t>Stavební otvor(š.v.): 3 650 × 3 800 mm</t>
  </si>
  <si>
    <t>Lamely:ocelový plech tloušťky 0,5 mm, vrstva zinku 275 mg/m2, polyesterový nástřik 25 µm, ochranný nátěr 0,5 mm. Výplň tvoří tepelnězolační PUR pěna hustoty 40 kg/m3.</t>
  </si>
  <si>
    <t>Zasklení: hliníkové lamely s dvojtým plexisklem</t>
  </si>
  <si>
    <t>Odstín:modrý odstín - dle původních plastových oken</t>
  </si>
  <si>
    <t>Kování: 	zvýšené</t>
  </si>
  <si>
    <t>Ovládání:	pomocí motoru, nuzový ruční řetěz, vložkový zámek</t>
  </si>
  <si>
    <t>64-012</t>
  </si>
  <si>
    <t>712373121RU1</t>
  </si>
  <si>
    <t>Krytina střech do 10° fólie, 6 kotev/m2,ocel,dřevo, tl. izolace do 250 mm, fólie ve specifikaci</t>
  </si>
  <si>
    <t>14,34*35,32</t>
  </si>
  <si>
    <t>Rohová lišta vnitřní  RŠ 100 mm</t>
  </si>
  <si>
    <t>72,5*1,05</t>
  </si>
  <si>
    <t>Závětrná lišta  RŠ 250 mm</t>
  </si>
  <si>
    <t>28,8*1,05</t>
  </si>
  <si>
    <t>712378008R00</t>
  </si>
  <si>
    <t>Přítlačná lišta RŠ 50 mm</t>
  </si>
  <si>
    <t>35*1,05</t>
  </si>
  <si>
    <t>Fólie izolační tl. 1,5 mm š. 1600 mm, PVC-P s PES výztuží, šedá</t>
  </si>
  <si>
    <t>14,34*35,32*1,05</t>
  </si>
  <si>
    <t>712351111RT1</t>
  </si>
  <si>
    <t>Povlaková krytina střech do 10°,samolepicím pásem, 1 vrstva - materiál ve specifikaci</t>
  </si>
  <si>
    <t>628420302R</t>
  </si>
  <si>
    <t>Ssamolepicí asfaltový pás parotěsný</t>
  </si>
  <si>
    <t>Parozábrana - samolepící asfaltový pás s hliníkovou vložkou určená k použití na TR plech</t>
  </si>
  <si>
    <t>712391171R00</t>
  </si>
  <si>
    <t>Povlaková krytina střech do 10°, podklad. textilie</t>
  </si>
  <si>
    <t>998712101R00</t>
  </si>
  <si>
    <t>Přesun hmot pro povlakové krytiny, výšky do 6 m</t>
  </si>
  <si>
    <t>14,34*35,32*2</t>
  </si>
  <si>
    <t>63151470R</t>
  </si>
  <si>
    <t>Deska z minerální plsti 2000x1200x100 mm</t>
  </si>
  <si>
    <t>Tepelná izolace z čedičových desek tl. 100 mm o ld= max. 0,038 W/mK,</t>
  </si>
  <si>
    <t>pevnost v tahu min. CS(10) 50 kPa</t>
  </si>
  <si>
    <t>28375705R</t>
  </si>
  <si>
    <t>Deska izolační stabilizov. EPS 150  1000 x 500 mm</t>
  </si>
  <si>
    <t>63151365R</t>
  </si>
  <si>
    <t>Deska střešní spádová tl. 20/40 mm</t>
  </si>
  <si>
    <t>Spádové klíny čedičových desek o ld= max. 0,039 W/mK</t>
  </si>
  <si>
    <t>93,6*0,5*1,05*2</t>
  </si>
  <si>
    <t>63151367R</t>
  </si>
  <si>
    <t>Deska střešní spádová  tl. 40/60 mm</t>
  </si>
  <si>
    <t>713001</t>
  </si>
  <si>
    <t>D+M střešní polyuretanová stříkaná pěnová izolace</t>
  </si>
  <si>
    <t>47,85*1,05</t>
  </si>
  <si>
    <t>998713101R00</t>
  </si>
  <si>
    <t>Přesun hmot pro izolace tepelné, výšky do 6 m</t>
  </si>
  <si>
    <t>283763206R</t>
  </si>
  <si>
    <t>Deska XPS 1265 x 615 x 100 mm zelená, hladká s polodrážkou</t>
  </si>
  <si>
    <t>0,45*14,34*2*1,05</t>
  </si>
  <si>
    <t>283763207R</t>
  </si>
  <si>
    <t>Deska XPS 1265 x 615 x 120 mm zelená, hladká s polodrážkou</t>
  </si>
  <si>
    <t>762341821R00</t>
  </si>
  <si>
    <t>Demontáž bednění střech rovných z fošen hrubých</t>
  </si>
  <si>
    <t>14,76*15,86</t>
  </si>
  <si>
    <t>762711820R00</t>
  </si>
  <si>
    <t>Demontáž vázaných konstrukcí hraněných do 224 cm2</t>
  </si>
  <si>
    <t>16*15</t>
  </si>
  <si>
    <t>60725016R</t>
  </si>
  <si>
    <t>Deska dřevoštěpková OSB 3 N tl. 22 mm</t>
  </si>
  <si>
    <t>0,6*14,34*2*1,05</t>
  </si>
  <si>
    <t>762341630R00</t>
  </si>
  <si>
    <t>Bednění okapových říms z desek tvrdých</t>
  </si>
  <si>
    <t>0,6*14,34*2</t>
  </si>
  <si>
    <t>998762102R00</t>
  </si>
  <si>
    <t>Přesun hmot pro tesařské konstrukce, výšky do 12 m</t>
  </si>
  <si>
    <t>998764101R00</t>
  </si>
  <si>
    <t>Přesun hmot pro klempířské konstr., výšky do 6 m</t>
  </si>
  <si>
    <t>764817175R00</t>
  </si>
  <si>
    <t>Oplechování zdí (atik) z lak.Pz plechu, rš 750 mm</t>
  </si>
  <si>
    <t>Oplechování atiky  z ohýbaného lakovaného pozinkovaného plechu FeZn s polyesterovým nátěrem. Včetně příponek a spojek.</t>
  </si>
  <si>
    <t>Atikový plech.:r.š. 819 mm, FeZn, tl. min. 0,55 mm, povrchová úprava PU lakem tl. min. 25 µm , odstín šedý</t>
  </si>
  <si>
    <t>Příponka: r.š. 739 mm dl. 100 mm, á 1,0 m, FeZn, tl. min. 1,5 mm</t>
  </si>
  <si>
    <t>Spojka atiky:podvlečená r.š o rozměr menší než atikový plech, FeZn, 	tl. min. 0,55 mm, povrchová úprava PU lakem tl. min. 25 µm , odstín šedý</t>
  </si>
  <si>
    <t>K/21:12,7*1,05</t>
  </si>
  <si>
    <t>764813133R00</t>
  </si>
  <si>
    <t>Lemování zdí z lakovaného Pz plechu, rš 330 mm</t>
  </si>
  <si>
    <t>Oplechování zakončení horní úrovně zateplovacího systému ocelovým plechem s povrchovou úpravou. Spojováno na stojatou drážku.</t>
  </si>
  <si>
    <t>Rozměr / r.š.:r.š. 330 mm</t>
  </si>
  <si>
    <t>Materiál:	Pozinkovaný plech (FeZn), tl. min. 0,55 mm</t>
  </si>
  <si>
    <t>Povrchová úprava: 	PU povrchová vrstva tl. min. 25 µm, barva šedá</t>
  </si>
  <si>
    <t>K/20:3,5*1,05</t>
  </si>
  <si>
    <t>764816140R00</t>
  </si>
  <si>
    <t>Oplechování parapetů, lakovaný Pz plech, rš 400 mm</t>
  </si>
  <si>
    <t>Oplechování parapetu z ohýbaného plechu s PE povrchovou úpravou včetně plastových krytek</t>
  </si>
  <si>
    <t>Povrchová úprava: 	Povrchová úprava PES lakem tl. min. 25 µm odstín barva modrá - dle ponechávaných oken</t>
  </si>
  <si>
    <t>K/01:3*2,4</t>
  </si>
  <si>
    <t>K/02:1*1,535</t>
  </si>
  <si>
    <t>K/12:1*2,4</t>
  </si>
  <si>
    <t>K/14:1*2,43</t>
  </si>
  <si>
    <t>764816144R00</t>
  </si>
  <si>
    <t>Oplechování parapetů, lakovaný Pz plech, rš 445 mm</t>
  </si>
  <si>
    <t>K/04:1*2,4</t>
  </si>
  <si>
    <t>K/05:1*2,25</t>
  </si>
  <si>
    <t>764816127R00</t>
  </si>
  <si>
    <t>Oplechování parapetů, lakovaný Pz plech, rš 270 mm</t>
  </si>
  <si>
    <t>K/06:6*0,5</t>
  </si>
  <si>
    <t>K/07:3*1,2</t>
  </si>
  <si>
    <t>K/08:2*2,4</t>
  </si>
  <si>
    <t>K/09:1*0,9</t>
  </si>
  <si>
    <t>K/11:6*1,75</t>
  </si>
  <si>
    <t>764816117R00</t>
  </si>
  <si>
    <t>Oplechování parapetů, lakovaný Pz plech, rš 175 mm</t>
  </si>
  <si>
    <t>K/10:1*0,6</t>
  </si>
  <si>
    <t>764816131R00</t>
  </si>
  <si>
    <t>Oplechování parapetů, lakovaný Pz plech, rš 305 mm</t>
  </si>
  <si>
    <t>K/13:1*2,38</t>
  </si>
  <si>
    <t>K/03:3*1,53</t>
  </si>
  <si>
    <t>764359294R00</t>
  </si>
  <si>
    <t>Montáž kotlíku sběrného Pz na ploché střeše</t>
  </si>
  <si>
    <t>5534425661R</t>
  </si>
  <si>
    <t>Kotlík sběrný krychlový 220×220×230 mm</t>
  </si>
  <si>
    <t>2,4*3+1,5+1,53*3</t>
  </si>
  <si>
    <t>2,45+2,4</t>
  </si>
  <si>
    <t>2,4*2+0,9+0,6+0,5+1,75*2</t>
  </si>
  <si>
    <t>2,4+2,43+2,38*2</t>
  </si>
  <si>
    <t>1,2+0,5*4+1,75*4+1,2*2</t>
  </si>
  <si>
    <t>2,4*3+0,8</t>
  </si>
  <si>
    <t>764454802R00</t>
  </si>
  <si>
    <t>Demontáž odpadních trub kruhových,D 120 mm</t>
  </si>
  <si>
    <t>764311822R00</t>
  </si>
  <si>
    <t>Demont. krytiny, tabule 2 x 1 m, nad 25 m2, do 30°</t>
  </si>
  <si>
    <t>764813120R00</t>
  </si>
  <si>
    <t>Lemování zdí z lakovaného Pz plechu, rš 150 mm</t>
  </si>
  <si>
    <t>Krycí lišta z poplastovaného plechu.</t>
  </si>
  <si>
    <t>r.š. 150 mm</t>
  </si>
  <si>
    <t>Materiál:	Pozinkovaný plech (FeZn), tl. 0,60 mm</t>
  </si>
  <si>
    <t>Povrchová úprava: 	Přírodní, barva šedá</t>
  </si>
  <si>
    <t>K/25:35*1,05</t>
  </si>
  <si>
    <t>764819213R00</t>
  </si>
  <si>
    <t>Odpadní trouby kruhové z lak.Pz plechu, D 120 mm</t>
  </si>
  <si>
    <t>Odpadní trouba (střešní svod) kruhového průřezu d 125 včetně kolen a objímek.</t>
  </si>
  <si>
    <t>Rozměr / r.š.:d 125</t>
  </si>
  <si>
    <t>K/15:2*4,5*1,05</t>
  </si>
  <si>
    <t>K/16:1*4,7*1,05</t>
  </si>
  <si>
    <t>K/17:2*6,9*1,05</t>
  </si>
  <si>
    <t>K/18:1*11,5*1,05</t>
  </si>
  <si>
    <t>K/19:2*5,4*1,05</t>
  </si>
  <si>
    <t>998767101R00</t>
  </si>
  <si>
    <t>Přesun hmot pro zámečnické konstr., výšky do 6 m</t>
  </si>
  <si>
    <t>767-001</t>
  </si>
  <si>
    <t>Výroba a montáž žebříku Z/05</t>
  </si>
  <si>
    <t>767311810R00</t>
  </si>
  <si>
    <t>Demontáž světlíků všech typů včetně zasklení</t>
  </si>
  <si>
    <t>767392802R00</t>
  </si>
  <si>
    <t>Demontáž krytin střech z plechů, šroubovaných</t>
  </si>
  <si>
    <t>19,36*14,34</t>
  </si>
  <si>
    <t>767581803R00</t>
  </si>
  <si>
    <t>Demontáž podhledů - tvarovaných plechů</t>
  </si>
  <si>
    <t>767-002</t>
  </si>
  <si>
    <t>Montáž světlíků hřeben.,ocelové vazníky 1,5 m-zask, Uw = 1,4 W/m2K</t>
  </si>
  <si>
    <t>Pásový střešní světlík, klenutý s polykarbonátovým zasklením.</t>
  </si>
  <si>
    <t>Vzepětí cca 800 mm.</t>
  </si>
  <si>
    <t>Stavební otvor:1500×5500 mm</t>
  </si>
  <si>
    <t>Zasklení:	Polykarbonát, opálový, vícevrstvý tl. 16 mm,</t>
  </si>
  <si>
    <t>Ug = max. 1,2 W/m2K</t>
  </si>
  <si>
    <t>Konstrukce:Střešní světlíkový pás s žebry a střešními lištami v rastru cca 1,05 m. Samonosná příruba světlíku z ocelového pozinkovaného plechu tl. 3,0 mm.</t>
  </si>
  <si>
    <t>Souč. prostupu tepla: Uw = max 1,4 W/m2K</t>
  </si>
  <si>
    <t>767-003</t>
  </si>
  <si>
    <t>Světlík bodový 570x1080 mm, Z/03, vč. montáže</t>
  </si>
  <si>
    <t>Plastový bodový světlík -  otevíravý</t>
  </si>
  <si>
    <t>Stavební otvor(š.v.): 570 × 1080 mm</t>
  </si>
  <si>
    <t>Zasklení kopule: Polykarbonát, opálový, vícevrstvý tl. 16 mm,</t>
  </si>
  <si>
    <t>Rám okna: zasklívací profil z tvrzeného PVC, PVC manžeta kolmá v. 30 cm, barva bílá</t>
  </si>
  <si>
    <t>767-004</t>
  </si>
  <si>
    <t>Světlík bodový 770x1130 mm, Z/04, vč. montáže</t>
  </si>
  <si>
    <t>Stavební otvor(š.v.): 770 × 1130 mm</t>
  </si>
  <si>
    <t>784</t>
  </si>
  <si>
    <t>Malby</t>
  </si>
  <si>
    <t>784161401R00</t>
  </si>
  <si>
    <t>Penetrace podkladu nátěrem, 1 x</t>
  </si>
  <si>
    <t>784165612R00</t>
  </si>
  <si>
    <t>Malba, bílá, bez penetrace, 2x</t>
  </si>
  <si>
    <t>784011221R00</t>
  </si>
  <si>
    <t>Zakrytí předmětů</t>
  </si>
  <si>
    <t>784011222RT2</t>
  </si>
  <si>
    <t>Zakrytí podlah, včetně papírové lepenky</t>
  </si>
  <si>
    <t>784390010R00</t>
  </si>
  <si>
    <t>Příplatek k malbě, místnost výšky nad 3,8 m</t>
  </si>
  <si>
    <t>47,8+34,25+219,79+153,21+90,9656</t>
  </si>
  <si>
    <t>(47,8+34,25+219,79+153,21+90,9656)*2</t>
  </si>
  <si>
    <t>941955004R00</t>
  </si>
  <si>
    <t>Lešení lehké pomocné, výška podlahy do 3,5 m</t>
  </si>
  <si>
    <t>96</t>
  </si>
  <si>
    <t>Bourání konstrukcí</t>
  </si>
  <si>
    <t>968072246R00</t>
  </si>
  <si>
    <t>Vybourání kovových rámů oken jednod. pl. 4 m2</t>
  </si>
  <si>
    <t>2,4*1,34*3+2,515*2,19+1,53*2,39*3</t>
  </si>
  <si>
    <t>2,45*2,98+2,4*2,98</t>
  </si>
  <si>
    <t>2,4*1,2*2+0,9*1,2</t>
  </si>
  <si>
    <t>2,4*2,18+2,38*2,075*2+2,43*1,2</t>
  </si>
  <si>
    <t>2,4*1,2*3+0,8*1,2</t>
  </si>
  <si>
    <t>968072559R00</t>
  </si>
  <si>
    <t>Vybourání kovových vrat plochy nad 5 m2</t>
  </si>
  <si>
    <t>3,7*3,375+3,65*3,8</t>
  </si>
  <si>
    <t>968072455R00</t>
  </si>
  <si>
    <t>Vybourání kovových dveřních zárubní pl. do 2 m2</t>
  </si>
  <si>
    <t>0,89*2,05</t>
  </si>
  <si>
    <t>968072456R00</t>
  </si>
  <si>
    <t>Vybourání kovových dveřních zárubní pl. nad 2 m2</t>
  </si>
  <si>
    <t>968071137R00</t>
  </si>
  <si>
    <t>Vyvěšení, zavěšení kovových křídel vrat nad 4 m2</t>
  </si>
  <si>
    <t>968071125R00</t>
  </si>
  <si>
    <t>Vyvěšení, zavěšení kovových křídel dveří pl. 2 m2</t>
  </si>
  <si>
    <t>962032231R00</t>
  </si>
  <si>
    <t>Bourání zdiva z cihel pálených na MVC</t>
  </si>
  <si>
    <t>7,95*0,4</t>
  </si>
  <si>
    <t>97</t>
  </si>
  <si>
    <t>Prorážení otvorů</t>
  </si>
  <si>
    <t>979082111R00</t>
  </si>
  <si>
    <t>Vnitrostaveništní doprava suti do 10 m</t>
  </si>
  <si>
    <t>kovy:1,96386+15,42553+4,5677</t>
  </si>
  <si>
    <t>dřevo:6,37959</t>
  </si>
  <si>
    <t>suť:5,724</t>
  </si>
  <si>
    <t>979082121R00</t>
  </si>
  <si>
    <t>Příplatek k vnitrost. dopravě suti za dalších 5 m</t>
  </si>
  <si>
    <t>34,06068*10</t>
  </si>
  <si>
    <t>979081111R00</t>
  </si>
  <si>
    <t>Odvoz suti a vybour. hmot na skládku do 1 km</t>
  </si>
  <si>
    <t>979081121R00</t>
  </si>
  <si>
    <t>Příplatek k odvozu za každý další 1 km</t>
  </si>
  <si>
    <t>34,0607*9</t>
  </si>
  <si>
    <t>979999999R00</t>
  </si>
  <si>
    <t>Poplatek za skládku 10 % příměsí</t>
  </si>
  <si>
    <t>979990161R00</t>
  </si>
  <si>
    <t>Poplatek za skládku suti - dřevo</t>
  </si>
  <si>
    <t>979951111R00</t>
  </si>
  <si>
    <t>Výkup kovů - železný šrot tl. do 4 mm</t>
  </si>
  <si>
    <t>998011001R00</t>
  </si>
  <si>
    <t>Přesun hmot pro budovy zděné výšky do 6 m</t>
  </si>
  <si>
    <t>18,95+1,37+0,2133+8,635+0,04424</t>
  </si>
  <si>
    <t>998009101R00</t>
  </si>
  <si>
    <t>Přesun hmot lešení samostatně budovaného</t>
  </si>
  <si>
    <t>M21</t>
  </si>
  <si>
    <t>Elektromontáže</t>
  </si>
  <si>
    <t>M21-001</t>
  </si>
  <si>
    <t>Demontáž + zpětná montáž stávajícího svodu, vč. ochran. trubky, podpěr vedení a zkušeb. svorky</t>
  </si>
  <si>
    <t>6,6+4,6+4,8</t>
  </si>
  <si>
    <t>ON-001</t>
  </si>
  <si>
    <t>Energetická sanace areálu firmy Bohuslav Jurka Bezručova 571/1, Třebíč</t>
  </si>
  <si>
    <t>Moták Projekt s.r.o.</t>
  </si>
  <si>
    <t>05350581</t>
  </si>
  <si>
    <t>Administrativní a výrobní budova</t>
  </si>
  <si>
    <t>Bohuslav Jurka</t>
  </si>
  <si>
    <t>12152579</t>
  </si>
  <si>
    <t>CZ27669971</t>
  </si>
  <si>
    <t>Bezručova 571/1</t>
  </si>
  <si>
    <t>Třebíč</t>
  </si>
  <si>
    <t>Cenová soustava RTS 18/I</t>
  </si>
  <si>
    <t>Vrata sekční 4000x3375 mm, Ud = 1,20 W/m2K, včetně montáže</t>
  </si>
  <si>
    <t>Souč. prostupu tepla: Ud max = 1,20 W/m2K</t>
  </si>
  <si>
    <t>Vrata sekční 3650x3800 mm, Ud = 1,20 W/m2K, včetně montáže</t>
  </si>
  <si>
    <t>2. etapa</t>
  </si>
  <si>
    <t>2.etapa</t>
  </si>
  <si>
    <t>Soupis stavebních prací dodávek a služeb - 2.etapa - Administrativní a výrobní budova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</si>
</sst>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u/>
      <sz val="8"/>
      <color theme="10"/>
      <name val="Trebuchet MS"/>
      <family val="2"/>
    </font>
    <font>
      <u/>
      <sz val="10"/>
      <color theme="1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6" xfId="0" applyFont="1" applyBorder="1"/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20" xfId="0" applyBorder="1"/>
    <xf numFmtId="0" fontId="4" fillId="0" borderId="0" xfId="0" applyFont="1" applyAlignment="1">
      <alignment horizontal="left"/>
    </xf>
    <xf numFmtId="0" fontId="0" fillId="0" borderId="9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7" fillId="3" borderId="6" xfId="0" applyNumberFormat="1" applyFont="1" applyFill="1" applyBorder="1" applyAlignment="1">
      <alignment horizontal="left" vertical="center"/>
    </xf>
    <xf numFmtId="0" fontId="7" fillId="3" borderId="6" xfId="0" applyFont="1" applyFill="1" applyBorder="1"/>
    <xf numFmtId="0" fontId="7" fillId="3" borderId="6" xfId="0" applyFont="1" applyFill="1" applyBorder="1" applyAlignment="1"/>
    <xf numFmtId="0" fontId="7" fillId="3" borderId="8" xfId="0" applyFont="1" applyFill="1" applyBorder="1" applyAlignment="1"/>
    <xf numFmtId="49" fontId="7" fillId="0" borderId="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6" fillId="3" borderId="27" xfId="0" applyNumberFormat="1" applyFont="1" applyFill="1" applyBorder="1" applyAlignment="1">
      <alignment vertical="center"/>
    </xf>
    <xf numFmtId="3" fontId="6" fillId="3" borderId="18" xfId="0" applyNumberFormat="1" applyFont="1" applyFill="1" applyBorder="1" applyAlignment="1">
      <alignment vertical="center"/>
    </xf>
    <xf numFmtId="3" fontId="6" fillId="3" borderId="18" xfId="0" applyNumberFormat="1" applyFont="1" applyFill="1" applyBorder="1" applyAlignment="1">
      <alignment vertical="center" wrapText="1"/>
    </xf>
    <xf numFmtId="3" fontId="6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9" fillId="3" borderId="28" xfId="0" applyNumberFormat="1" applyFont="1" applyFill="1" applyBorder="1" applyAlignment="1">
      <alignment horizontal="center" vertical="center" wrapText="1" shrinkToFit="1"/>
    </xf>
    <xf numFmtId="3" fontId="6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49" fontId="7" fillId="3" borderId="13" xfId="0" applyNumberFormat="1" applyFont="1" applyFill="1" applyBorder="1" applyAlignment="1">
      <alignment horizontal="left" vertical="center"/>
    </xf>
    <xf numFmtId="0" fontId="11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26" xfId="0" applyFont="1" applyBorder="1"/>
    <xf numFmtId="0" fontId="0" fillId="0" borderId="1" xfId="0" applyFont="1" applyBorder="1" applyAlignment="1">
      <alignment horizontal="left" vertical="top" indent="1"/>
    </xf>
    <xf numFmtId="0" fontId="0" fillId="0" borderId="0" xfId="0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1" fillId="3" borderId="17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/>
    <xf numFmtId="0" fontId="0" fillId="0" borderId="12" xfId="0" applyFont="1" applyBorder="1" applyAlignment="1">
      <alignment horizontal="left" vertical="center" indent="1"/>
    </xf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 indent="1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4" fontId="7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ont="1" applyFill="1" applyBorder="1" applyAlignment="1">
      <alignment horizontal="left" vertical="center"/>
    </xf>
    <xf numFmtId="0" fontId="0" fillId="3" borderId="7" xfId="0" applyFont="1" applyFill="1" applyBorder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/>
    <xf numFmtId="4" fontId="7" fillId="0" borderId="2" xfId="0" applyNumberFormat="1" applyFont="1" applyFill="1" applyBorder="1" applyAlignment="1"/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indent="1"/>
    </xf>
    <xf numFmtId="49" fontId="7" fillId="5" borderId="0" xfId="0" applyNumberFormat="1" applyFont="1" applyFill="1" applyBorder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horizontal="right" vertical="center"/>
      <protection locked="0"/>
    </xf>
    <xf numFmtId="0" fontId="1" fillId="0" borderId="29" xfId="0" applyFont="1" applyBorder="1" applyAlignment="1">
      <alignment vertical="center"/>
    </xf>
    <xf numFmtId="0" fontId="0" fillId="3" borderId="29" xfId="0" applyFill="1" applyBorder="1"/>
    <xf numFmtId="49" fontId="0" fillId="3" borderId="12" xfId="0" applyNumberFormat="1" applyFill="1" applyBorder="1" applyAlignment="1"/>
    <xf numFmtId="49" fontId="0" fillId="3" borderId="12" xfId="0" applyNumberFormat="1" applyFill="1" applyBorder="1"/>
    <xf numFmtId="0" fontId="0" fillId="3" borderId="12" xfId="0" applyFill="1" applyBorder="1"/>
    <xf numFmtId="0" fontId="0" fillId="3" borderId="32" xfId="0" applyFill="1" applyBorder="1"/>
    <xf numFmtId="0" fontId="0" fillId="3" borderId="35" xfId="0" applyFill="1" applyBorder="1"/>
    <xf numFmtId="49" fontId="0" fillId="3" borderId="35" xfId="0" applyNumberFormat="1" applyFill="1" applyBorder="1"/>
    <xf numFmtId="0" fontId="0" fillId="3" borderId="36" xfId="0" applyFill="1" applyBorder="1"/>
    <xf numFmtId="0" fontId="0" fillId="3" borderId="35" xfId="0" applyFill="1" applyBorder="1" applyAlignment="1">
      <alignment wrapText="1"/>
    </xf>
    <xf numFmtId="0" fontId="0" fillId="3" borderId="31" xfId="0" applyFill="1" applyBorder="1" applyAlignment="1">
      <alignment vertical="top"/>
    </xf>
    <xf numFmtId="49" fontId="0" fillId="3" borderId="31" xfId="0" applyNumberFormat="1" applyFill="1" applyBorder="1" applyAlignment="1">
      <alignment vertical="top"/>
    </xf>
    <xf numFmtId="49" fontId="0" fillId="3" borderId="29" xfId="0" applyNumberFormat="1" applyFill="1" applyBorder="1" applyAlignment="1">
      <alignment vertical="top"/>
    </xf>
    <xf numFmtId="0" fontId="0" fillId="3" borderId="29" xfId="0" applyFill="1" applyBorder="1" applyAlignment="1">
      <alignment vertical="top"/>
    </xf>
    <xf numFmtId="164" fontId="0" fillId="3" borderId="29" xfId="0" applyNumberFormat="1" applyFill="1" applyBorder="1" applyAlignment="1">
      <alignment vertical="top"/>
    </xf>
    <xf numFmtId="4" fontId="0" fillId="3" borderId="29" xfId="0" applyNumberFormat="1" applyFill="1" applyBorder="1" applyAlignment="1">
      <alignment vertical="top"/>
    </xf>
    <xf numFmtId="0" fontId="15" fillId="0" borderId="26" xfId="0" applyFont="1" applyBorder="1" applyAlignment="1">
      <alignment vertical="top"/>
    </xf>
    <xf numFmtId="0" fontId="15" fillId="0" borderId="26" xfId="0" applyNumberFormat="1" applyFont="1" applyBorder="1" applyAlignment="1">
      <alignment vertical="top"/>
    </xf>
    <xf numFmtId="0" fontId="15" fillId="0" borderId="33" xfId="0" applyNumberFormat="1" applyFont="1" applyBorder="1" applyAlignment="1">
      <alignment horizontal="left" vertical="top" wrapText="1"/>
    </xf>
    <xf numFmtId="0" fontId="15" fillId="0" borderId="33" xfId="0" applyFont="1" applyBorder="1" applyAlignment="1">
      <alignment vertical="top" shrinkToFit="1"/>
    </xf>
    <xf numFmtId="164" fontId="15" fillId="0" borderId="33" xfId="0" applyNumberFormat="1" applyFont="1" applyBorder="1" applyAlignment="1">
      <alignment vertical="top" shrinkToFit="1"/>
    </xf>
    <xf numFmtId="4" fontId="15" fillId="0" borderId="33" xfId="0" applyNumberFormat="1" applyFont="1" applyBorder="1" applyAlignment="1">
      <alignment vertical="top" shrinkToFit="1"/>
    </xf>
    <xf numFmtId="0" fontId="15" fillId="0" borderId="26" xfId="0" applyFont="1" applyBorder="1" applyAlignment="1">
      <alignment vertical="top" shrinkToFit="1"/>
    </xf>
    <xf numFmtId="0" fontId="15" fillId="0" borderId="0" xfId="0" applyFont="1"/>
    <xf numFmtId="0" fontId="16" fillId="0" borderId="33" xfId="0" quotePrefix="1" applyNumberFormat="1" applyFont="1" applyBorder="1" applyAlignment="1">
      <alignment horizontal="left" vertical="top" wrapText="1"/>
    </xf>
    <xf numFmtId="0" fontId="16" fillId="0" borderId="33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wrapText="1" shrinkToFit="1"/>
    </xf>
    <xf numFmtId="0" fontId="0" fillId="3" borderId="10" xfId="0" applyFill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0" fillId="3" borderId="30" xfId="0" applyNumberFormat="1" applyFill="1" applyBorder="1" applyAlignment="1">
      <alignment horizontal="left" vertical="top" wrapText="1"/>
    </xf>
    <xf numFmtId="0" fontId="0" fillId="3" borderId="30" xfId="0" applyFill="1" applyBorder="1" applyAlignment="1">
      <alignment vertical="top" shrinkToFit="1"/>
    </xf>
    <xf numFmtId="164" fontId="0" fillId="3" borderId="30" xfId="0" applyNumberFormat="1" applyFill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9" fontId="18" fillId="0" borderId="0" xfId="0" applyNumberFormat="1" applyFont="1" applyAlignment="1">
      <alignment wrapText="1"/>
    </xf>
    <xf numFmtId="0" fontId="15" fillId="0" borderId="30" xfId="0" applyFont="1" applyBorder="1" applyAlignment="1">
      <alignment vertical="top" shrinkToFit="1"/>
    </xf>
    <xf numFmtId="4" fontId="15" fillId="0" borderId="30" xfId="0" applyNumberFormat="1" applyFont="1" applyBorder="1" applyAlignment="1">
      <alignment vertical="top" shrinkToFit="1"/>
    </xf>
    <xf numFmtId="0" fontId="15" fillId="0" borderId="10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/>
    <xf numFmtId="4" fontId="15" fillId="5" borderId="33" xfId="0" applyNumberFormat="1" applyFont="1" applyFill="1" applyBorder="1" applyAlignment="1" applyProtection="1">
      <alignment vertical="top" shrinkToFit="1"/>
      <protection locked="0"/>
    </xf>
    <xf numFmtId="0" fontId="15" fillId="0" borderId="0" xfId="0" applyFont="1" applyFill="1" applyBorder="1"/>
    <xf numFmtId="4" fontId="15" fillId="0" borderId="0" xfId="0" applyNumberFormat="1" applyFont="1" applyFill="1" applyBorder="1" applyAlignment="1" applyProtection="1">
      <alignment vertical="top" shrinkToFit="1"/>
      <protection locked="0"/>
    </xf>
    <xf numFmtId="0" fontId="15" fillId="0" borderId="0" xfId="0" applyFont="1" applyFill="1"/>
    <xf numFmtId="0" fontId="0" fillId="0" borderId="0" xfId="0" applyFill="1"/>
    <xf numFmtId="49" fontId="1" fillId="0" borderId="17" xfId="0" applyNumberFormat="1" applyFont="1" applyBorder="1" applyAlignment="1">
      <alignment vertical="center"/>
    </xf>
    <xf numFmtId="49" fontId="12" fillId="0" borderId="0" xfId="0" applyNumberFormat="1" applyFont="1" applyBorder="1" applyAlignment="1">
      <alignment horizontal="left" vertical="center"/>
    </xf>
    <xf numFmtId="49" fontId="12" fillId="0" borderId="6" xfId="0" applyNumberFormat="1" applyFont="1" applyBorder="1" applyAlignment="1">
      <alignment horizontal="left" vertical="center"/>
    </xf>
    <xf numFmtId="49" fontId="1" fillId="0" borderId="12" xfId="0" applyNumberFormat="1" applyFont="1" applyBorder="1" applyAlignment="1">
      <alignment vertical="center"/>
    </xf>
    <xf numFmtId="0" fontId="1" fillId="0" borderId="0" xfId="0" applyFont="1" applyAlignment="1" applyProtection="1"/>
    <xf numFmtId="0" fontId="0" fillId="0" borderId="0" xfId="0" applyAlignment="1" applyProtection="1"/>
    <xf numFmtId="0" fontId="1" fillId="0" borderId="0" xfId="0" applyFont="1"/>
    <xf numFmtId="0" fontId="15" fillId="0" borderId="31" xfId="0" applyFont="1" applyBorder="1" applyAlignment="1">
      <alignment vertical="top"/>
    </xf>
    <xf numFmtId="0" fontId="15" fillId="0" borderId="31" xfId="0" applyNumberFormat="1" applyFont="1" applyBorder="1" applyAlignment="1">
      <alignment vertical="top"/>
    </xf>
    <xf numFmtId="0" fontId="15" fillId="0" borderId="29" xfId="0" applyNumberFormat="1" applyFont="1" applyBorder="1" applyAlignment="1">
      <alignment horizontal="left" vertical="top" wrapText="1"/>
    </xf>
    <xf numFmtId="0" fontId="15" fillId="0" borderId="29" xfId="0" applyFont="1" applyBorder="1" applyAlignment="1">
      <alignment vertical="top" shrinkToFit="1"/>
    </xf>
    <xf numFmtId="164" fontId="15" fillId="0" borderId="29" xfId="0" applyNumberFormat="1" applyFont="1" applyBorder="1" applyAlignment="1">
      <alignment vertical="top" shrinkToFit="1"/>
    </xf>
    <xf numFmtId="4" fontId="15" fillId="5" borderId="29" xfId="0" applyNumberFormat="1" applyFont="1" applyFill="1" applyBorder="1" applyAlignment="1" applyProtection="1">
      <alignment vertical="top" shrinkToFit="1"/>
      <protection locked="0"/>
    </xf>
    <xf numFmtId="4" fontId="15" fillId="0" borderId="29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1" fillId="3" borderId="35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4" fontId="0" fillId="0" borderId="35" xfId="0" applyNumberFormat="1" applyFont="1" applyBorder="1" applyAlignment="1">
      <alignment vertical="center"/>
    </xf>
    <xf numFmtId="4" fontId="0" fillId="0" borderId="38" xfId="0" applyNumberFormat="1" applyFont="1" applyBorder="1" applyAlignment="1">
      <alignment vertical="center"/>
    </xf>
    <xf numFmtId="0" fontId="11" fillId="3" borderId="15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7" fillId="0" borderId="15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0" borderId="12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top"/>
    </xf>
    <xf numFmtId="4" fontId="7" fillId="4" borderId="21" xfId="0" applyNumberFormat="1" applyFont="1" applyFill="1" applyBorder="1" applyAlignment="1">
      <alignment vertical="center"/>
    </xf>
    <xf numFmtId="4" fontId="7" fillId="4" borderId="39" xfId="0" applyNumberFormat="1" applyFont="1" applyFill="1" applyBorder="1" applyAlignment="1">
      <alignment vertical="center"/>
    </xf>
    <xf numFmtId="49" fontId="14" fillId="0" borderId="36" xfId="2" applyNumberFormat="1" applyFont="1" applyBorder="1" applyAlignment="1">
      <alignment horizontal="left" vertical="center" wrapText="1"/>
    </xf>
    <xf numFmtId="49" fontId="14" fillId="0" borderId="18" xfId="2" applyNumberFormat="1" applyFont="1" applyBorder="1" applyAlignment="1">
      <alignment horizontal="left" vertical="center" wrapText="1"/>
    </xf>
    <xf numFmtId="49" fontId="14" fillId="0" borderId="37" xfId="2" applyNumberFormat="1" applyFont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/>
    </xf>
    <xf numFmtId="0" fontId="0" fillId="4" borderId="12" xfId="0" applyFont="1" applyFill="1" applyBorder="1" applyAlignment="1">
      <alignment horizontal="left" vertical="center"/>
    </xf>
    <xf numFmtId="0" fontId="0" fillId="4" borderId="22" xfId="0" applyFont="1" applyFill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4" fontId="7" fillId="3" borderId="7" xfId="0" applyNumberFormat="1" applyFont="1" applyFill="1" applyBorder="1" applyAlignment="1">
      <alignment horizontal="right" vertical="center"/>
    </xf>
    <xf numFmtId="2" fontId="7" fillId="3" borderId="7" xfId="0" applyNumberFormat="1" applyFont="1" applyFill="1" applyBorder="1" applyAlignment="1">
      <alignment horizontal="right" vertical="center"/>
    </xf>
    <xf numFmtId="49" fontId="12" fillId="0" borderId="18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4" fillId="3" borderId="18" xfId="0" applyNumberFormat="1" applyFont="1" applyFill="1" applyBorder="1" applyAlignment="1">
      <alignment horizontal="left" vertical="center" wrapText="1"/>
    </xf>
    <xf numFmtId="49" fontId="4" fillId="3" borderId="18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7" fillId="5" borderId="0" xfId="0" applyNumberFormat="1" applyFont="1" applyFill="1" applyBorder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horizontal="left" vertical="center"/>
      <protection locked="0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1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7F9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209551</xdr:colOff>
      <xdr:row>35</xdr:row>
      <xdr:rowOff>66675</xdr:rowOff>
    </xdr:from>
    <xdr:to>
      <xdr:col>4</xdr:col>
      <xdr:colOff>762828</xdr:colOff>
      <xdr:row>36</xdr:row>
      <xdr:rowOff>141374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1" y="8343900"/>
          <a:ext cx="1448627" cy="1332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27</v>
      </c>
    </row>
    <row r="2" spans="1:7" ht="57.75" customHeight="1" x14ac:dyDescent="0.2">
      <c r="A2" s="188" t="s">
        <v>28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58"/>
  <sheetViews>
    <sheetView showGridLines="0" tabSelected="1" topLeftCell="B1" zoomScale="130" zoomScaleNormal="130" zoomScaleSheetLayoutView="75" workbookViewId="0">
      <selection activeCell="N18" sqref="N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25</v>
      </c>
      <c r="B1" s="215" t="s">
        <v>511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4"/>
      <c r="B2" s="68" t="s">
        <v>29</v>
      </c>
      <c r="C2" s="69"/>
      <c r="D2" s="226" t="s">
        <v>496</v>
      </c>
      <c r="E2" s="227"/>
      <c r="F2" s="227"/>
      <c r="G2" s="227"/>
      <c r="H2" s="227"/>
      <c r="I2" s="227"/>
      <c r="J2" s="228"/>
      <c r="O2" s="2"/>
    </row>
    <row r="3" spans="1:15" ht="23.25" hidden="1" customHeight="1" x14ac:dyDescent="0.2">
      <c r="A3" s="4"/>
      <c r="B3" s="70" t="s">
        <v>31</v>
      </c>
      <c r="C3" s="69"/>
      <c r="D3" s="71"/>
      <c r="E3" s="71"/>
      <c r="F3" s="72"/>
      <c r="G3" s="72"/>
      <c r="H3" s="69"/>
      <c r="I3" s="73"/>
      <c r="J3" s="74"/>
    </row>
    <row r="4" spans="1:15" ht="23.25" hidden="1" customHeight="1" x14ac:dyDescent="0.2">
      <c r="A4" s="4"/>
      <c r="B4" s="75" t="s">
        <v>32</v>
      </c>
      <c r="C4" s="76"/>
      <c r="D4" s="77"/>
      <c r="E4" s="77"/>
      <c r="F4" s="78"/>
      <c r="G4" s="79"/>
      <c r="H4" s="78"/>
      <c r="I4" s="79"/>
      <c r="J4" s="80"/>
    </row>
    <row r="5" spans="1:15" ht="24" customHeight="1" x14ac:dyDescent="0.2">
      <c r="A5" s="4"/>
      <c r="B5" s="42" t="s">
        <v>19</v>
      </c>
      <c r="C5" s="5"/>
      <c r="D5" s="175" t="s">
        <v>500</v>
      </c>
      <c r="E5" s="21"/>
      <c r="F5" s="21"/>
      <c r="G5" s="21"/>
      <c r="H5" s="24" t="s">
        <v>22</v>
      </c>
      <c r="I5" s="175" t="s">
        <v>501</v>
      </c>
      <c r="J5" s="11"/>
    </row>
    <row r="6" spans="1:15" ht="15.75" customHeight="1" x14ac:dyDescent="0.2">
      <c r="A6" s="4"/>
      <c r="B6" s="37"/>
      <c r="C6" s="21"/>
      <c r="D6" s="175" t="s">
        <v>503</v>
      </c>
      <c r="E6" s="21"/>
      <c r="F6" s="21"/>
      <c r="G6" s="21"/>
      <c r="H6" s="24" t="s">
        <v>23</v>
      </c>
      <c r="I6" s="175" t="s">
        <v>502</v>
      </c>
      <c r="J6" s="11"/>
    </row>
    <row r="7" spans="1:15" ht="15.75" customHeight="1" x14ac:dyDescent="0.2">
      <c r="A7" s="4"/>
      <c r="B7" s="38"/>
      <c r="C7" s="82" t="s">
        <v>33</v>
      </c>
      <c r="D7" s="176" t="s">
        <v>504</v>
      </c>
      <c r="E7" s="30"/>
      <c r="F7" s="30"/>
      <c r="G7" s="30"/>
      <c r="H7" s="32"/>
      <c r="I7" s="30"/>
      <c r="J7" s="44"/>
    </row>
    <row r="8" spans="1:15" ht="24" hidden="1" customHeight="1" x14ac:dyDescent="0.2">
      <c r="A8" s="4"/>
      <c r="B8" s="42" t="s">
        <v>18</v>
      </c>
      <c r="C8" s="5"/>
      <c r="D8" s="31"/>
      <c r="E8" s="5"/>
      <c r="F8" s="5"/>
      <c r="G8" s="40"/>
      <c r="H8" s="24" t="s">
        <v>22</v>
      </c>
      <c r="I8" s="29"/>
      <c r="J8" s="11"/>
    </row>
    <row r="9" spans="1:15" ht="15.75" hidden="1" customHeight="1" x14ac:dyDescent="0.2">
      <c r="A9" s="4"/>
      <c r="B9" s="4"/>
      <c r="C9" s="5"/>
      <c r="D9" s="31"/>
      <c r="E9" s="5"/>
      <c r="F9" s="5"/>
      <c r="G9" s="40"/>
      <c r="H9" s="24" t="s">
        <v>23</v>
      </c>
      <c r="I9" s="29"/>
      <c r="J9" s="11"/>
    </row>
    <row r="10" spans="1:15" ht="15.75" hidden="1" customHeight="1" x14ac:dyDescent="0.2">
      <c r="A10" s="4"/>
      <c r="B10" s="45"/>
      <c r="C10" s="22"/>
      <c r="D10" s="41"/>
      <c r="E10" s="48"/>
      <c r="F10" s="48"/>
      <c r="G10" s="46"/>
      <c r="H10" s="46"/>
      <c r="I10" s="47"/>
      <c r="J10" s="44"/>
    </row>
    <row r="11" spans="1:15" ht="24" customHeight="1" x14ac:dyDescent="0.2">
      <c r="A11" s="4"/>
      <c r="B11" s="42" t="s">
        <v>17</v>
      </c>
      <c r="C11" s="5"/>
      <c r="D11" s="222" t="s">
        <v>497</v>
      </c>
      <c r="E11" s="223"/>
      <c r="F11" s="223"/>
      <c r="G11" s="223"/>
      <c r="H11" s="24" t="s">
        <v>22</v>
      </c>
      <c r="I11" s="175" t="s">
        <v>498</v>
      </c>
      <c r="J11" s="11"/>
    </row>
    <row r="12" spans="1:15" ht="15.75" customHeight="1" x14ac:dyDescent="0.2">
      <c r="A12" s="4"/>
      <c r="B12" s="37"/>
      <c r="C12" s="21"/>
      <c r="D12" s="224" t="s">
        <v>34</v>
      </c>
      <c r="E12" s="224"/>
      <c r="F12" s="224"/>
      <c r="G12" s="224"/>
      <c r="H12" s="24" t="s">
        <v>23</v>
      </c>
      <c r="I12" s="81"/>
      <c r="J12" s="11"/>
    </row>
    <row r="13" spans="1:15" ht="15.75" customHeight="1" x14ac:dyDescent="0.2">
      <c r="A13" s="4"/>
      <c r="B13" s="38"/>
      <c r="C13" s="82" t="s">
        <v>36</v>
      </c>
      <c r="D13" s="225" t="s">
        <v>35</v>
      </c>
      <c r="E13" s="225"/>
      <c r="F13" s="225"/>
      <c r="G13" s="225"/>
      <c r="H13" s="25"/>
      <c r="I13" s="30"/>
      <c r="J13" s="44"/>
    </row>
    <row r="14" spans="1:15" ht="6" hidden="1" customHeight="1" x14ac:dyDescent="0.2">
      <c r="A14" s="4"/>
      <c r="B14" s="57"/>
      <c r="C14" s="58"/>
      <c r="D14" s="59"/>
      <c r="E14" s="60"/>
      <c r="F14" s="60"/>
      <c r="G14" s="60"/>
      <c r="H14" s="61"/>
      <c r="I14" s="60"/>
      <c r="J14" s="62"/>
    </row>
    <row r="15" spans="1:15" ht="24" customHeight="1" x14ac:dyDescent="0.2">
      <c r="A15" s="4"/>
      <c r="B15" s="126" t="s">
        <v>131</v>
      </c>
      <c r="C15" s="5"/>
      <c r="D15" s="229"/>
      <c r="E15" s="229"/>
      <c r="F15" s="229"/>
      <c r="G15" s="229"/>
      <c r="H15" s="24" t="s">
        <v>22</v>
      </c>
      <c r="I15" s="127"/>
      <c r="J15" s="11"/>
    </row>
    <row r="16" spans="1:15" ht="15.75" customHeight="1" x14ac:dyDescent="0.2">
      <c r="A16" s="4"/>
      <c r="B16" s="37"/>
      <c r="C16" s="21"/>
      <c r="D16" s="229"/>
      <c r="E16" s="229"/>
      <c r="F16" s="229"/>
      <c r="G16" s="229"/>
      <c r="H16" s="24" t="s">
        <v>23</v>
      </c>
      <c r="I16" s="127"/>
      <c r="J16" s="11"/>
    </row>
    <row r="17" spans="1:10" ht="15.75" customHeight="1" x14ac:dyDescent="0.2">
      <c r="A17" s="4"/>
      <c r="B17" s="38"/>
      <c r="C17" s="128"/>
      <c r="D17" s="230"/>
      <c r="E17" s="230"/>
      <c r="F17" s="230"/>
      <c r="G17" s="230"/>
      <c r="H17" s="32"/>
      <c r="I17" s="30"/>
      <c r="J17" s="44"/>
    </row>
    <row r="18" spans="1:10" ht="24" customHeight="1" x14ac:dyDescent="0.2">
      <c r="A18" s="4"/>
      <c r="B18" s="4"/>
      <c r="C18" s="5"/>
      <c r="D18" s="5"/>
      <c r="E18" s="5"/>
      <c r="F18" s="5"/>
      <c r="G18" s="40"/>
      <c r="H18" s="5"/>
      <c r="I18" s="40"/>
      <c r="J18" s="11"/>
    </row>
    <row r="19" spans="1:10" ht="24" customHeight="1" x14ac:dyDescent="0.2">
      <c r="A19" s="4"/>
      <c r="B19" s="108" t="s">
        <v>15</v>
      </c>
      <c r="C19" s="198" t="s">
        <v>39</v>
      </c>
      <c r="D19" s="199"/>
      <c r="E19" s="199"/>
      <c r="F19" s="199"/>
      <c r="G19" s="199"/>
      <c r="H19" s="200"/>
      <c r="I19" s="194" t="s">
        <v>41</v>
      </c>
      <c r="J19" s="195"/>
    </row>
    <row r="20" spans="1:10" ht="24" customHeight="1" x14ac:dyDescent="0.2">
      <c r="A20" s="4"/>
      <c r="B20" s="174" t="s">
        <v>509</v>
      </c>
      <c r="C20" s="209" t="s">
        <v>499</v>
      </c>
      <c r="D20" s="210"/>
      <c r="E20" s="210"/>
      <c r="F20" s="210"/>
      <c r="G20" s="210"/>
      <c r="H20" s="211"/>
      <c r="I20" s="196">
        <f>'2.etapa'!G8+'2.etapa'!G20+'2.etapa'!G39+'2.etapa'!G46+'2.etapa'!G91+'2.etapa'!G199+'2.etapa'!G220+'2.etapa'!G242+'2.etapa'!G252+'2.etapa'!G329+'2.etapa'!G360+'2.etapa'!G378+'2.etapa'!G386+'2.etapa'!G402+'2.etapa'!G418+'2.etapa'!G422+'2.etapa'!G425</f>
        <v>0</v>
      </c>
      <c r="J20" s="197"/>
    </row>
    <row r="21" spans="1:10" ht="24" customHeight="1" x14ac:dyDescent="0.2">
      <c r="A21" s="4"/>
      <c r="B21" s="212" t="s">
        <v>1</v>
      </c>
      <c r="C21" s="213"/>
      <c r="D21" s="213"/>
      <c r="E21" s="213"/>
      <c r="F21" s="213"/>
      <c r="G21" s="213"/>
      <c r="H21" s="214"/>
      <c r="I21" s="207">
        <f>SUM(I20:I20)</f>
        <v>0</v>
      </c>
      <c r="J21" s="208"/>
    </row>
    <row r="22" spans="1:10" ht="15" customHeight="1" x14ac:dyDescent="0.2">
      <c r="A22" s="4"/>
      <c r="B22" s="121"/>
      <c r="C22" s="122"/>
      <c r="D22" s="122"/>
      <c r="E22" s="122"/>
      <c r="F22" s="122"/>
      <c r="G22" s="122"/>
      <c r="H22" s="122"/>
      <c r="I22" s="123"/>
      <c r="J22" s="124"/>
    </row>
    <row r="23" spans="1:10" ht="15" customHeight="1" x14ac:dyDescent="0.2">
      <c r="A23" s="4"/>
      <c r="B23" s="125" t="s">
        <v>42</v>
      </c>
      <c r="C23" s="122"/>
      <c r="D23" s="122"/>
      <c r="E23" s="122"/>
      <c r="F23" s="122"/>
      <c r="G23" s="122"/>
      <c r="H23" s="122"/>
      <c r="I23" s="123"/>
      <c r="J23" s="124"/>
    </row>
    <row r="24" spans="1:10" ht="15" customHeight="1" x14ac:dyDescent="0.2">
      <c r="A24" s="4"/>
      <c r="B24" s="125"/>
      <c r="C24" s="122"/>
      <c r="D24" s="122"/>
      <c r="E24" s="122"/>
      <c r="F24" s="122"/>
      <c r="G24" s="122"/>
      <c r="H24" s="122"/>
      <c r="I24" s="123"/>
      <c r="J24" s="124"/>
    </row>
    <row r="25" spans="1:10" ht="24" customHeight="1" x14ac:dyDescent="0.2">
      <c r="A25" s="4"/>
      <c r="B25" s="105"/>
      <c r="C25" s="106"/>
      <c r="D25" s="107"/>
      <c r="E25" s="21"/>
      <c r="F25" s="21"/>
      <c r="G25" s="21"/>
      <c r="H25" s="24"/>
      <c r="I25" s="21"/>
      <c r="J25" s="11"/>
    </row>
    <row r="26" spans="1:10" ht="33" customHeight="1" x14ac:dyDescent="0.2">
      <c r="A26" s="4"/>
      <c r="B26" s="56" t="s">
        <v>21</v>
      </c>
      <c r="C26" s="50"/>
      <c r="D26" s="51"/>
      <c r="E26" s="55"/>
      <c r="F26" s="53"/>
      <c r="G26" s="43"/>
      <c r="H26" s="43"/>
      <c r="I26" s="43"/>
      <c r="J26" s="54"/>
    </row>
    <row r="27" spans="1:10" ht="23.25" customHeight="1" x14ac:dyDescent="0.2">
      <c r="A27" s="4"/>
      <c r="B27" s="109" t="s">
        <v>10</v>
      </c>
      <c r="C27" s="110"/>
      <c r="D27" s="111"/>
      <c r="E27" s="52">
        <v>15</v>
      </c>
      <c r="F27" s="112" t="s">
        <v>0</v>
      </c>
      <c r="G27" s="204">
        <v>0</v>
      </c>
      <c r="H27" s="205"/>
      <c r="I27" s="205"/>
      <c r="J27" s="54" t="str">
        <f t="shared" ref="J27:J31" si="0">Mena</f>
        <v>CZK</v>
      </c>
    </row>
    <row r="28" spans="1:10" ht="23.25" customHeight="1" x14ac:dyDescent="0.2">
      <c r="A28" s="4"/>
      <c r="B28" s="109" t="s">
        <v>11</v>
      </c>
      <c r="C28" s="110"/>
      <c r="D28" s="111"/>
      <c r="E28" s="52">
        <f>SazbaDPH1</f>
        <v>15</v>
      </c>
      <c r="F28" s="112" t="s">
        <v>0</v>
      </c>
      <c r="G28" s="202">
        <v>0</v>
      </c>
      <c r="H28" s="203"/>
      <c r="I28" s="203"/>
      <c r="J28" s="54" t="str">
        <f t="shared" si="0"/>
        <v>CZK</v>
      </c>
    </row>
    <row r="29" spans="1:10" ht="23.25" customHeight="1" x14ac:dyDescent="0.2">
      <c r="A29" s="4"/>
      <c r="B29" s="109" t="s">
        <v>12</v>
      </c>
      <c r="C29" s="110"/>
      <c r="D29" s="111"/>
      <c r="E29" s="52">
        <v>21</v>
      </c>
      <c r="F29" s="112" t="s">
        <v>0</v>
      </c>
      <c r="G29" s="204">
        <f>I21</f>
        <v>0</v>
      </c>
      <c r="H29" s="205"/>
      <c r="I29" s="205"/>
      <c r="J29" s="54" t="str">
        <f t="shared" si="0"/>
        <v>CZK</v>
      </c>
    </row>
    <row r="30" spans="1:10" ht="23.25" customHeight="1" thickBot="1" x14ac:dyDescent="0.25">
      <c r="A30" s="4"/>
      <c r="B30" s="65" t="s">
        <v>13</v>
      </c>
      <c r="C30" s="113"/>
      <c r="D30" s="23"/>
      <c r="E30" s="39">
        <f>SazbaDPH2</f>
        <v>21</v>
      </c>
      <c r="F30" s="114" t="s">
        <v>0</v>
      </c>
      <c r="G30" s="218">
        <f>ZakladDPHZakl*0.21</f>
        <v>0</v>
      </c>
      <c r="H30" s="219"/>
      <c r="I30" s="219"/>
      <c r="J30" s="49" t="str">
        <f t="shared" si="0"/>
        <v>CZK</v>
      </c>
    </row>
    <row r="31" spans="1:10" ht="27.75" hidden="1" customHeight="1" thickBot="1" x14ac:dyDescent="0.25">
      <c r="A31" s="4"/>
      <c r="B31" s="115" t="s">
        <v>20</v>
      </c>
      <c r="C31" s="116"/>
      <c r="D31" s="116"/>
      <c r="E31" s="117"/>
      <c r="F31" s="118"/>
      <c r="G31" s="220">
        <v>2223931.38</v>
      </c>
      <c r="H31" s="221"/>
      <c r="I31" s="221"/>
      <c r="J31" s="119" t="str">
        <f t="shared" si="0"/>
        <v>CZK</v>
      </c>
    </row>
    <row r="32" spans="1:10" ht="27.75" customHeight="1" thickBot="1" x14ac:dyDescent="0.25">
      <c r="A32" s="4"/>
      <c r="B32" s="115" t="s">
        <v>24</v>
      </c>
      <c r="C32" s="120"/>
      <c r="D32" s="120"/>
      <c r="E32" s="120"/>
      <c r="F32" s="120"/>
      <c r="G32" s="220">
        <f>ZakladDPHZakl+DPHZakl</f>
        <v>0</v>
      </c>
      <c r="H32" s="220"/>
      <c r="I32" s="220"/>
      <c r="J32" s="101" t="s">
        <v>38</v>
      </c>
    </row>
    <row r="33" spans="1:10" ht="12.75" customHeight="1" x14ac:dyDescent="0.2">
      <c r="A33" s="4"/>
      <c r="B33" s="4"/>
      <c r="C33" s="5"/>
      <c r="D33" s="5"/>
      <c r="E33" s="5"/>
      <c r="F33" s="5"/>
      <c r="G33" s="40"/>
      <c r="H33" s="5"/>
      <c r="I33" s="40"/>
      <c r="J33" s="12"/>
    </row>
    <row r="34" spans="1:10" ht="25.5" customHeight="1" x14ac:dyDescent="0.2">
      <c r="A34" s="4"/>
      <c r="B34" s="4"/>
      <c r="C34" s="5"/>
      <c r="D34" s="5"/>
      <c r="E34" s="5"/>
      <c r="F34" s="5"/>
      <c r="G34" s="40"/>
      <c r="H34" s="5"/>
      <c r="I34" s="40"/>
      <c r="J34" s="12"/>
    </row>
    <row r="35" spans="1:10" ht="18.75" customHeight="1" x14ac:dyDescent="0.2">
      <c r="A35" s="4"/>
      <c r="B35" s="19"/>
      <c r="C35" s="18" t="s">
        <v>9</v>
      </c>
      <c r="D35" s="206" t="s">
        <v>40</v>
      </c>
      <c r="E35" s="206"/>
      <c r="F35" s="18" t="s">
        <v>8</v>
      </c>
      <c r="G35" s="35"/>
      <c r="H35" s="36"/>
      <c r="I35" s="35"/>
      <c r="J35" s="12"/>
    </row>
    <row r="36" spans="1:10" ht="99" customHeight="1" x14ac:dyDescent="0.2">
      <c r="A36" s="4"/>
      <c r="B36" s="4"/>
      <c r="C36" s="5"/>
      <c r="D36" s="5"/>
      <c r="E36" s="5"/>
      <c r="F36" s="5"/>
      <c r="G36" s="40"/>
      <c r="H36" s="5"/>
      <c r="I36" s="40"/>
      <c r="J36" s="12"/>
    </row>
    <row r="37" spans="1:10" s="33" customFormat="1" ht="18.75" customHeight="1" x14ac:dyDescent="0.2">
      <c r="A37" s="26"/>
      <c r="B37" s="26"/>
      <c r="C37" s="27"/>
      <c r="D37" s="20"/>
      <c r="E37" s="20"/>
      <c r="F37" s="27"/>
      <c r="G37" s="28"/>
      <c r="H37" s="20"/>
      <c r="I37" s="28"/>
      <c r="J37" s="34"/>
    </row>
    <row r="38" spans="1:10" ht="12.75" customHeight="1" x14ac:dyDescent="0.2">
      <c r="A38" s="4"/>
      <c r="B38" s="4"/>
      <c r="C38" s="5"/>
      <c r="D38" s="201" t="s">
        <v>2</v>
      </c>
      <c r="E38" s="201"/>
      <c r="F38" s="5"/>
      <c r="G38" s="40"/>
      <c r="H38" s="13" t="s">
        <v>3</v>
      </c>
      <c r="I38" s="40"/>
      <c r="J38" s="12"/>
    </row>
    <row r="39" spans="1:10" ht="13.5" customHeight="1" thickBot="1" x14ac:dyDescent="0.25">
      <c r="A39" s="14"/>
      <c r="B39" s="14"/>
      <c r="C39" s="15"/>
      <c r="D39" s="15"/>
      <c r="E39" s="15"/>
      <c r="F39" s="15"/>
      <c r="G39" s="16"/>
      <c r="H39" s="15"/>
      <c r="I39" s="16"/>
      <c r="J39" s="17"/>
    </row>
    <row r="40" spans="1:10" ht="27" hidden="1" customHeight="1" x14ac:dyDescent="0.25">
      <c r="B40" s="64" t="s">
        <v>14</v>
      </c>
      <c r="C40" s="3"/>
      <c r="D40" s="3"/>
      <c r="E40" s="3"/>
      <c r="F40" s="93"/>
      <c r="G40" s="93"/>
      <c r="H40" s="93"/>
      <c r="I40" s="93"/>
      <c r="J40" s="3"/>
    </row>
    <row r="41" spans="1:10" ht="25.5" hidden="1" customHeight="1" x14ac:dyDescent="0.2">
      <c r="A41" s="85" t="s">
        <v>26</v>
      </c>
      <c r="B41" s="87" t="s">
        <v>15</v>
      </c>
      <c r="C41" s="88" t="s">
        <v>4</v>
      </c>
      <c r="D41" s="89"/>
      <c r="E41" s="89"/>
      <c r="F41" s="94" t="str">
        <f>B27</f>
        <v>Základ pro sníženou DPH</v>
      </c>
      <c r="G41" s="94" t="str">
        <f>B29</f>
        <v>Základ pro základní DPH</v>
      </c>
      <c r="H41" s="95" t="s">
        <v>16</v>
      </c>
      <c r="I41" s="95" t="s">
        <v>1</v>
      </c>
      <c r="J41" s="90" t="s">
        <v>0</v>
      </c>
    </row>
    <row r="42" spans="1:10" ht="25.5" hidden="1" customHeight="1" x14ac:dyDescent="0.2">
      <c r="A42" s="85">
        <v>1</v>
      </c>
      <c r="B42" s="91"/>
      <c r="C42" s="189"/>
      <c r="D42" s="190"/>
      <c r="E42" s="190"/>
      <c r="F42" s="96">
        <v>0</v>
      </c>
      <c r="G42" s="97">
        <v>2223931.38</v>
      </c>
      <c r="H42" s="98">
        <v>467026</v>
      </c>
      <c r="I42" s="98">
        <v>2690957.38</v>
      </c>
      <c r="J42" s="92">
        <f>IF(CenaCelkemVypocet=0,"",I42/CenaCelkemVypocet*100)</f>
        <v>100</v>
      </c>
    </row>
    <row r="43" spans="1:10" ht="25.5" hidden="1" customHeight="1" x14ac:dyDescent="0.2">
      <c r="A43" s="85"/>
      <c r="B43" s="191" t="s">
        <v>37</v>
      </c>
      <c r="C43" s="192"/>
      <c r="D43" s="192"/>
      <c r="E43" s="193"/>
      <c r="F43" s="99">
        <f>SUMIF(A42:A42,"=1",F42:F42)</f>
        <v>0</v>
      </c>
      <c r="G43" s="100">
        <f>SUMIF(A42:A42,"=1",G42:G42)</f>
        <v>2223931.38</v>
      </c>
      <c r="H43" s="100">
        <f>SUMIF(A42:A42,"=1",H42:H42)</f>
        <v>467026</v>
      </c>
      <c r="I43" s="100">
        <f>SUMIF(A42:A42,"=1",I42:I42)</f>
        <v>2690957.38</v>
      </c>
      <c r="J43" s="86">
        <f>SUMIF(A42:A42,"=1",J42:J42)</f>
        <v>100</v>
      </c>
    </row>
    <row r="49" spans="1:10" ht="25.5" customHeight="1" x14ac:dyDescent="0.2">
      <c r="A49" s="102"/>
    </row>
    <row r="50" spans="1:10" ht="25.5" customHeight="1" x14ac:dyDescent="0.2">
      <c r="A50" s="103"/>
    </row>
    <row r="51" spans="1:10" ht="25.5" customHeight="1" x14ac:dyDescent="0.2">
      <c r="A51" s="103"/>
    </row>
    <row r="52" spans="1:10" ht="25.5" customHeight="1" x14ac:dyDescent="0.2">
      <c r="A52" s="103"/>
    </row>
    <row r="53" spans="1:10" ht="25.5" customHeight="1" x14ac:dyDescent="0.2">
      <c r="A53" s="103"/>
    </row>
    <row r="54" spans="1:10" ht="25.5" customHeight="1" x14ac:dyDescent="0.2">
      <c r="A54" s="103"/>
    </row>
    <row r="55" spans="1:10" ht="25.5" customHeight="1" x14ac:dyDescent="0.2">
      <c r="A55" s="104"/>
    </row>
    <row r="56" spans="1:10" x14ac:dyDescent="0.2">
      <c r="F56" s="83"/>
      <c r="G56" s="84"/>
      <c r="H56" s="83"/>
      <c r="I56" s="84"/>
      <c r="J56" s="84"/>
    </row>
    <row r="57" spans="1:10" x14ac:dyDescent="0.2">
      <c r="F57" s="83"/>
      <c r="G57" s="84"/>
      <c r="H57" s="83"/>
      <c r="I57" s="84"/>
      <c r="J57" s="84"/>
    </row>
    <row r="58" spans="1:10" x14ac:dyDescent="0.2">
      <c r="F58" s="83"/>
      <c r="G58" s="84"/>
      <c r="H58" s="83"/>
      <c r="I58" s="84"/>
      <c r="J58" s="84"/>
    </row>
  </sheetData>
  <sheetProtection algorithmName="SHA-512" hashValue="OdmXqjkNf1ITBBlU3/tKtlzXb/k0aNWAG24JGswel1A5ltQg1lA0gFoClCGC9reKfNVLi+TK6GA/VwwJIeuwjg==" saltValue="NndAZ405/LfW9kxGjYPqz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4">
    <mergeCell ref="B1:J1"/>
    <mergeCell ref="G30:I30"/>
    <mergeCell ref="G32:I32"/>
    <mergeCell ref="G29:I29"/>
    <mergeCell ref="G31:I31"/>
    <mergeCell ref="D11:G11"/>
    <mergeCell ref="D12:G12"/>
    <mergeCell ref="D13:G13"/>
    <mergeCell ref="D2:J2"/>
    <mergeCell ref="D15:G15"/>
    <mergeCell ref="D16:G16"/>
    <mergeCell ref="D17:G17"/>
    <mergeCell ref="C42:E42"/>
    <mergeCell ref="B43:E43"/>
    <mergeCell ref="I19:J19"/>
    <mergeCell ref="I20:J20"/>
    <mergeCell ref="C19:H19"/>
    <mergeCell ref="D38:E38"/>
    <mergeCell ref="G28:I28"/>
    <mergeCell ref="G27:I27"/>
    <mergeCell ref="D35:E35"/>
    <mergeCell ref="I21:J21"/>
    <mergeCell ref="C20:H20"/>
    <mergeCell ref="B21:H21"/>
  </mergeCells>
  <phoneticPr fontId="0" type="noConversion"/>
  <hyperlinks>
    <hyperlink ref="C20:H20" location="D.1.1!A1" display="Architektonicko-stavební řešení (včetně vedlejších rozpočtových nákladů)"/>
  </hyperlinks>
  <pageMargins left="0.39370078740157483" right="0.19685039370078741" top="0.59055118110236227" bottom="0.39370078740157483" header="0" footer="0.19685039370078741"/>
  <pageSetup paperSize="9" fitToHeight="0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9" max="9" man="1"/>
  </rowBreak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31"/>
  <sheetViews>
    <sheetView showGridLines="0" workbookViewId="0">
      <selection activeCell="F426" sqref="F426"/>
    </sheetView>
  </sheetViews>
  <sheetFormatPr defaultRowHeight="12.75" outlineLevelRow="1" x14ac:dyDescent="0.2"/>
  <cols>
    <col min="1" max="1" width="4.28515625" customWidth="1"/>
    <col min="2" max="2" width="14.42578125" style="168" customWidth="1"/>
    <col min="3" max="3" width="38.28515625" style="16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36" t="str">
        <f>Rekapitulace!B1</f>
        <v>Soupis stavebních prací dodávek a služeb - 2.etapa - Administrativní a výrobní budova</v>
      </c>
      <c r="B1" s="236"/>
      <c r="C1" s="236"/>
      <c r="D1" s="236"/>
      <c r="E1" s="236"/>
      <c r="F1" s="236"/>
      <c r="G1" s="236"/>
      <c r="AE1" t="s">
        <v>43</v>
      </c>
    </row>
    <row r="2" spans="1:60" ht="24.95" customHeight="1" x14ac:dyDescent="0.2">
      <c r="A2" s="129" t="s">
        <v>44</v>
      </c>
      <c r="B2" s="177" t="s">
        <v>510</v>
      </c>
      <c r="C2" s="237" t="s">
        <v>499</v>
      </c>
      <c r="D2" s="238"/>
      <c r="E2" s="238"/>
      <c r="F2" s="238"/>
      <c r="G2" s="239"/>
      <c r="AE2" t="s">
        <v>45</v>
      </c>
    </row>
    <row r="3" spans="1:60" ht="24.95" hidden="1" customHeight="1" x14ac:dyDescent="0.2">
      <c r="A3" s="129" t="s">
        <v>6</v>
      </c>
      <c r="B3" s="66"/>
      <c r="C3" s="240"/>
      <c r="D3" s="238"/>
      <c r="E3" s="238"/>
      <c r="F3" s="238"/>
      <c r="G3" s="239"/>
      <c r="AE3" t="s">
        <v>46</v>
      </c>
    </row>
    <row r="4" spans="1:60" ht="24.95" hidden="1" customHeight="1" x14ac:dyDescent="0.2">
      <c r="A4" s="129" t="s">
        <v>7</v>
      </c>
      <c r="B4" s="66"/>
      <c r="C4" s="240"/>
      <c r="D4" s="238"/>
      <c r="E4" s="238"/>
      <c r="F4" s="238"/>
      <c r="G4" s="239"/>
      <c r="AE4" t="s">
        <v>47</v>
      </c>
    </row>
    <row r="5" spans="1:60" hidden="1" x14ac:dyDescent="0.2">
      <c r="A5" s="130" t="s">
        <v>48</v>
      </c>
      <c r="B5" s="131"/>
      <c r="C5" s="132"/>
      <c r="D5" s="133"/>
      <c r="E5" s="133"/>
      <c r="F5" s="133"/>
      <c r="G5" s="134"/>
      <c r="AE5" t="s">
        <v>49</v>
      </c>
    </row>
    <row r="7" spans="1:60" ht="38.25" x14ac:dyDescent="0.2">
      <c r="A7" s="135" t="s">
        <v>50</v>
      </c>
      <c r="B7" s="136" t="s">
        <v>51</v>
      </c>
      <c r="C7" s="136" t="s">
        <v>52</v>
      </c>
      <c r="D7" s="135" t="s">
        <v>53</v>
      </c>
      <c r="E7" s="135" t="s">
        <v>54</v>
      </c>
      <c r="F7" s="137" t="s">
        <v>55</v>
      </c>
      <c r="G7" s="135" t="s">
        <v>56</v>
      </c>
      <c r="H7" s="138" t="s">
        <v>57</v>
      </c>
      <c r="I7" s="138" t="s">
        <v>58</v>
      </c>
      <c r="J7" s="138" t="s">
        <v>59</v>
      </c>
      <c r="K7" s="138" t="s">
        <v>60</v>
      </c>
      <c r="L7" s="138" t="s">
        <v>61</v>
      </c>
      <c r="M7" s="138" t="s">
        <v>62</v>
      </c>
      <c r="N7" s="138" t="s">
        <v>63</v>
      </c>
      <c r="O7" s="138" t="s">
        <v>64</v>
      </c>
      <c r="P7" s="138" t="s">
        <v>65</v>
      </c>
      <c r="Q7" s="138" t="s">
        <v>66</v>
      </c>
      <c r="R7" s="138" t="s">
        <v>67</v>
      </c>
      <c r="S7" s="138" t="s">
        <v>68</v>
      </c>
      <c r="T7" s="138" t="s">
        <v>69</v>
      </c>
      <c r="U7" s="138" t="s">
        <v>70</v>
      </c>
    </row>
    <row r="8" spans="1:60" x14ac:dyDescent="0.2">
      <c r="A8" s="139" t="s">
        <v>71</v>
      </c>
      <c r="B8" s="140" t="s">
        <v>72</v>
      </c>
      <c r="C8" s="141" t="s">
        <v>138</v>
      </c>
      <c r="D8" s="142"/>
      <c r="E8" s="143"/>
      <c r="F8" s="144"/>
      <c r="G8" s="144">
        <f>SUMIF(AE9:AE19,"&lt;&gt;NOR",G9:G19)</f>
        <v>0</v>
      </c>
      <c r="H8" s="144"/>
      <c r="I8" s="144">
        <f>SUM(I9:I19)</f>
        <v>84961.72</v>
      </c>
      <c r="J8" s="144"/>
      <c r="K8" s="144">
        <f>SUM(K9:K19)</f>
        <v>24443.19</v>
      </c>
      <c r="L8" s="144"/>
      <c r="M8" s="144">
        <f>SUM(M9:M19)</f>
        <v>0</v>
      </c>
      <c r="N8" s="142"/>
      <c r="O8" s="142">
        <f>SUM(O9:O19)</f>
        <v>18.950939999999999</v>
      </c>
      <c r="P8" s="142"/>
      <c r="Q8" s="142">
        <f>SUM(Q9:Q19)</f>
        <v>0</v>
      </c>
      <c r="R8" s="142"/>
      <c r="S8" s="142"/>
      <c r="T8" s="139"/>
      <c r="U8" s="142">
        <f>SUM(U9:U19)</f>
        <v>61.99</v>
      </c>
      <c r="AE8" t="s">
        <v>73</v>
      </c>
    </row>
    <row r="9" spans="1:60" outlineLevel="1" x14ac:dyDescent="0.2">
      <c r="A9" s="145">
        <v>1</v>
      </c>
      <c r="B9" s="146" t="s">
        <v>139</v>
      </c>
      <c r="C9" s="147" t="s">
        <v>140</v>
      </c>
      <c r="D9" s="148" t="s">
        <v>74</v>
      </c>
      <c r="E9" s="149">
        <v>10.049999999999999</v>
      </c>
      <c r="F9" s="169"/>
      <c r="G9" s="150">
        <f>E9*F9</f>
        <v>0</v>
      </c>
      <c r="H9" s="150">
        <v>870.16</v>
      </c>
      <c r="I9" s="150">
        <f>ROUND(E9*H9,2)</f>
        <v>8745.11</v>
      </c>
      <c r="J9" s="150">
        <v>315.84000000000003</v>
      </c>
      <c r="K9" s="150">
        <f>ROUND(E9*J9,2)</f>
        <v>3174.19</v>
      </c>
      <c r="L9" s="150">
        <v>21</v>
      </c>
      <c r="M9" s="150">
        <f>G9*(1+L9/100)</f>
        <v>0</v>
      </c>
      <c r="N9" s="148">
        <v>0.15953999999999999</v>
      </c>
      <c r="O9" s="148">
        <f>ROUND(E9*N9,5)</f>
        <v>1.60338</v>
      </c>
      <c r="P9" s="148">
        <v>0</v>
      </c>
      <c r="Q9" s="148">
        <f>ROUND(E9*P9,5)</f>
        <v>0</v>
      </c>
      <c r="R9" s="148"/>
      <c r="S9" s="148"/>
      <c r="T9" s="151">
        <v>0.79649999999999999</v>
      </c>
      <c r="U9" s="148">
        <f>ROUND(E9*T9,2)</f>
        <v>8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75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45"/>
      <c r="B10" s="146"/>
      <c r="C10" s="153" t="s">
        <v>141</v>
      </c>
      <c r="D10" s="154"/>
      <c r="E10" s="155">
        <v>0.45</v>
      </c>
      <c r="F10" s="150"/>
      <c r="G10" s="150"/>
      <c r="H10" s="150"/>
      <c r="I10" s="150"/>
      <c r="J10" s="150"/>
      <c r="K10" s="150"/>
      <c r="L10" s="150"/>
      <c r="M10" s="150"/>
      <c r="N10" s="148"/>
      <c r="O10" s="148"/>
      <c r="P10" s="148"/>
      <c r="Q10" s="148"/>
      <c r="R10" s="148"/>
      <c r="S10" s="148"/>
      <c r="T10" s="151"/>
      <c r="U10" s="148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76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45"/>
      <c r="B11" s="146"/>
      <c r="C11" s="153" t="s">
        <v>142</v>
      </c>
      <c r="D11" s="154"/>
      <c r="E11" s="155">
        <v>0.96</v>
      </c>
      <c r="F11" s="150"/>
      <c r="G11" s="150"/>
      <c r="H11" s="150"/>
      <c r="I11" s="150"/>
      <c r="J11" s="150"/>
      <c r="K11" s="150"/>
      <c r="L11" s="150"/>
      <c r="M11" s="150"/>
      <c r="N11" s="148"/>
      <c r="O11" s="148"/>
      <c r="P11" s="148"/>
      <c r="Q11" s="148"/>
      <c r="R11" s="148"/>
      <c r="S11" s="148"/>
      <c r="T11" s="151"/>
      <c r="U11" s="148"/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76</v>
      </c>
      <c r="AF11" s="152">
        <v>0</v>
      </c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45"/>
      <c r="B12" s="146"/>
      <c r="C12" s="153" t="s">
        <v>143</v>
      </c>
      <c r="D12" s="154"/>
      <c r="E12" s="155">
        <v>8.64</v>
      </c>
      <c r="F12" s="150"/>
      <c r="G12" s="150"/>
      <c r="H12" s="150"/>
      <c r="I12" s="150"/>
      <c r="J12" s="150"/>
      <c r="K12" s="150"/>
      <c r="L12" s="150"/>
      <c r="M12" s="150"/>
      <c r="N12" s="148"/>
      <c r="O12" s="148"/>
      <c r="P12" s="148"/>
      <c r="Q12" s="148"/>
      <c r="R12" s="148"/>
      <c r="S12" s="148"/>
      <c r="T12" s="151"/>
      <c r="U12" s="148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76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45">
        <v>2</v>
      </c>
      <c r="B13" s="146" t="s">
        <v>144</v>
      </c>
      <c r="C13" s="147" t="s">
        <v>145</v>
      </c>
      <c r="D13" s="148" t="s">
        <v>74</v>
      </c>
      <c r="E13" s="149">
        <v>49.054500000000004</v>
      </c>
      <c r="F13" s="169"/>
      <c r="G13" s="150">
        <f t="shared" ref="G13:G18" si="0">E13*F13</f>
        <v>0</v>
      </c>
      <c r="H13" s="150">
        <v>1452.12</v>
      </c>
      <c r="I13" s="150">
        <f>ROUND(E13*H13,2)</f>
        <v>71233.02</v>
      </c>
      <c r="J13" s="150">
        <v>379.88000000000011</v>
      </c>
      <c r="K13" s="150">
        <f>ROUND(E13*J13,2)</f>
        <v>18634.82</v>
      </c>
      <c r="L13" s="150">
        <v>21</v>
      </c>
      <c r="M13" s="150">
        <f>G13*(1+L13/100)</f>
        <v>0</v>
      </c>
      <c r="N13" s="148">
        <v>0.34808</v>
      </c>
      <c r="O13" s="148">
        <f>ROUND(E13*N13,5)</f>
        <v>17.07489</v>
      </c>
      <c r="P13" s="148">
        <v>0</v>
      </c>
      <c r="Q13" s="148">
        <f>ROUND(E13*P13,5)</f>
        <v>0</v>
      </c>
      <c r="R13" s="148"/>
      <c r="S13" s="148"/>
      <c r="T13" s="151">
        <v>0.95609999999999995</v>
      </c>
      <c r="U13" s="148">
        <f>ROUND(E13*T13,2)</f>
        <v>46.9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75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45"/>
      <c r="B14" s="146"/>
      <c r="C14" s="153" t="s">
        <v>146</v>
      </c>
      <c r="D14" s="154"/>
      <c r="E14" s="155">
        <v>36.567</v>
      </c>
      <c r="F14" s="150"/>
      <c r="G14" s="150"/>
      <c r="H14" s="150"/>
      <c r="I14" s="150"/>
      <c r="J14" s="150"/>
      <c r="K14" s="150"/>
      <c r="L14" s="150"/>
      <c r="M14" s="150"/>
      <c r="N14" s="148"/>
      <c r="O14" s="148"/>
      <c r="P14" s="148"/>
      <c r="Q14" s="148"/>
      <c r="R14" s="148"/>
      <c r="S14" s="148"/>
      <c r="T14" s="151"/>
      <c r="U14" s="148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76</v>
      </c>
      <c r="AF14" s="152">
        <v>0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45"/>
      <c r="B15" s="146"/>
      <c r="C15" s="153" t="s">
        <v>147</v>
      </c>
      <c r="D15" s="154"/>
      <c r="E15" s="155">
        <v>12.487500000000001</v>
      </c>
      <c r="F15" s="150"/>
      <c r="G15" s="150"/>
      <c r="H15" s="150"/>
      <c r="I15" s="150"/>
      <c r="J15" s="150"/>
      <c r="K15" s="150"/>
      <c r="L15" s="150"/>
      <c r="M15" s="150"/>
      <c r="N15" s="148"/>
      <c r="O15" s="148"/>
      <c r="P15" s="148"/>
      <c r="Q15" s="148"/>
      <c r="R15" s="148"/>
      <c r="S15" s="148"/>
      <c r="T15" s="151"/>
      <c r="U15" s="148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76</v>
      </c>
      <c r="AF15" s="152"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45">
        <v>3</v>
      </c>
      <c r="B16" s="146" t="s">
        <v>148</v>
      </c>
      <c r="C16" s="147" t="s">
        <v>149</v>
      </c>
      <c r="D16" s="148" t="s">
        <v>96</v>
      </c>
      <c r="E16" s="149">
        <v>0.22531999999999999</v>
      </c>
      <c r="F16" s="169"/>
      <c r="G16" s="150">
        <f t="shared" si="0"/>
        <v>0</v>
      </c>
      <c r="H16" s="150">
        <v>21342.38</v>
      </c>
      <c r="I16" s="150">
        <f>ROUND(E16*H16,2)</f>
        <v>4808.87</v>
      </c>
      <c r="J16" s="150">
        <v>7147.619999999999</v>
      </c>
      <c r="K16" s="150">
        <f>ROUND(E16*J16,2)</f>
        <v>1610.5</v>
      </c>
      <c r="L16" s="150">
        <v>21</v>
      </c>
      <c r="M16" s="150">
        <f>G16*(1+L16/100)</f>
        <v>0</v>
      </c>
      <c r="N16" s="148">
        <v>1.0900000000000001</v>
      </c>
      <c r="O16" s="148">
        <f>ROUND(E16*N16,5)</f>
        <v>0.24560000000000001</v>
      </c>
      <c r="P16" s="148">
        <v>0</v>
      </c>
      <c r="Q16" s="148">
        <f>ROUND(E16*P16,5)</f>
        <v>0</v>
      </c>
      <c r="R16" s="148"/>
      <c r="S16" s="148"/>
      <c r="T16" s="151">
        <v>18.8</v>
      </c>
      <c r="U16" s="148">
        <f>ROUND(E16*T16,2)</f>
        <v>4.24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75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45"/>
      <c r="B17" s="146"/>
      <c r="C17" s="153" t="s">
        <v>150</v>
      </c>
      <c r="D17" s="154"/>
      <c r="E17" s="155">
        <v>0.22531999999999999</v>
      </c>
      <c r="F17" s="150"/>
      <c r="G17" s="150"/>
      <c r="H17" s="150"/>
      <c r="I17" s="150"/>
      <c r="J17" s="150"/>
      <c r="K17" s="150"/>
      <c r="L17" s="150"/>
      <c r="M17" s="150"/>
      <c r="N17" s="148"/>
      <c r="O17" s="148"/>
      <c r="P17" s="148"/>
      <c r="Q17" s="148"/>
      <c r="R17" s="148"/>
      <c r="S17" s="148"/>
      <c r="T17" s="151"/>
      <c r="U17" s="148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76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45">
        <v>4</v>
      </c>
      <c r="B18" s="146" t="s">
        <v>151</v>
      </c>
      <c r="C18" s="147" t="s">
        <v>152</v>
      </c>
      <c r="D18" s="148" t="s">
        <v>74</v>
      </c>
      <c r="E18" s="149">
        <v>3.2</v>
      </c>
      <c r="F18" s="169"/>
      <c r="G18" s="150">
        <f t="shared" si="0"/>
        <v>0</v>
      </c>
      <c r="H18" s="150">
        <v>54.6</v>
      </c>
      <c r="I18" s="150">
        <f>ROUND(E18*H18,2)</f>
        <v>174.72</v>
      </c>
      <c r="J18" s="150">
        <v>319.89999999999998</v>
      </c>
      <c r="K18" s="150">
        <f>ROUND(E18*J18,2)</f>
        <v>1023.68</v>
      </c>
      <c r="L18" s="150">
        <v>21</v>
      </c>
      <c r="M18" s="150">
        <f>G18*(1+L18/100)</f>
        <v>0</v>
      </c>
      <c r="N18" s="148">
        <v>8.4600000000000005E-3</v>
      </c>
      <c r="O18" s="148">
        <f>ROUND(E18*N18,5)</f>
        <v>2.707E-2</v>
      </c>
      <c r="P18" s="148">
        <v>0</v>
      </c>
      <c r="Q18" s="148">
        <f>ROUND(E18*P18,5)</f>
        <v>0</v>
      </c>
      <c r="R18" s="148"/>
      <c r="S18" s="148"/>
      <c r="T18" s="151">
        <v>0.89100000000000001</v>
      </c>
      <c r="U18" s="148">
        <f>ROUND(E18*T18,2)</f>
        <v>2.85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75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45"/>
      <c r="B19" s="146"/>
      <c r="C19" s="153" t="s">
        <v>153</v>
      </c>
      <c r="D19" s="154"/>
      <c r="E19" s="155">
        <v>3.2</v>
      </c>
      <c r="F19" s="150"/>
      <c r="G19" s="150"/>
      <c r="H19" s="150"/>
      <c r="I19" s="150"/>
      <c r="J19" s="150"/>
      <c r="K19" s="150"/>
      <c r="L19" s="150"/>
      <c r="M19" s="150"/>
      <c r="N19" s="148"/>
      <c r="O19" s="148"/>
      <c r="P19" s="148"/>
      <c r="Q19" s="148"/>
      <c r="R19" s="148"/>
      <c r="S19" s="148"/>
      <c r="T19" s="151"/>
      <c r="U19" s="148"/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76</v>
      </c>
      <c r="AF19" s="152">
        <v>0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56" t="s">
        <v>71</v>
      </c>
      <c r="B20" s="157" t="s">
        <v>77</v>
      </c>
      <c r="C20" s="158" t="s">
        <v>78</v>
      </c>
      <c r="D20" s="159"/>
      <c r="E20" s="160"/>
      <c r="F20" s="161"/>
      <c r="G20" s="161">
        <f>SUMIF(AE21:AE38,"&lt;&gt;NOR",G21:G38)</f>
        <v>0</v>
      </c>
      <c r="H20" s="161"/>
      <c r="I20" s="161">
        <f>SUM(I21:I38)</f>
        <v>7229.0700000000006</v>
      </c>
      <c r="J20" s="161"/>
      <c r="K20" s="161">
        <f>SUM(K21:K38)</f>
        <v>15981.27</v>
      </c>
      <c r="L20" s="161"/>
      <c r="M20" s="161">
        <f>SUM(M21:M38)</f>
        <v>0</v>
      </c>
      <c r="N20" s="159"/>
      <c r="O20" s="159">
        <f>SUM(O21:O38)</f>
        <v>1.37418</v>
      </c>
      <c r="P20" s="159"/>
      <c r="Q20" s="159">
        <f>SUM(Q21:Q38)</f>
        <v>0</v>
      </c>
      <c r="R20" s="159"/>
      <c r="S20" s="159"/>
      <c r="T20" s="162"/>
      <c r="U20" s="159">
        <f>SUM(U21:U38)</f>
        <v>41.14</v>
      </c>
      <c r="AE20" t="s">
        <v>73</v>
      </c>
    </row>
    <row r="21" spans="1:60" outlineLevel="1" x14ac:dyDescent="0.2">
      <c r="A21" s="145">
        <v>5</v>
      </c>
      <c r="B21" s="146" t="s">
        <v>154</v>
      </c>
      <c r="C21" s="147" t="s">
        <v>155</v>
      </c>
      <c r="D21" s="148" t="s">
        <v>74</v>
      </c>
      <c r="E21" s="149">
        <v>59.104500000000002</v>
      </c>
      <c r="F21" s="169"/>
      <c r="G21" s="150">
        <f>E21*F21</f>
        <v>0</v>
      </c>
      <c r="H21" s="150">
        <v>21.73</v>
      </c>
      <c r="I21" s="150">
        <f>ROUND(E21*H21,2)</f>
        <v>1284.3399999999999</v>
      </c>
      <c r="J21" s="150">
        <v>34.47</v>
      </c>
      <c r="K21" s="150">
        <f>ROUND(E21*J21,2)</f>
        <v>2037.33</v>
      </c>
      <c r="L21" s="150">
        <v>21</v>
      </c>
      <c r="M21" s="150">
        <f>G21*(1+L21/100)</f>
        <v>0</v>
      </c>
      <c r="N21" s="148">
        <v>5.0000000000000001E-3</v>
      </c>
      <c r="O21" s="148">
        <f>ROUND(E21*N21,5)</f>
        <v>0.29552</v>
      </c>
      <c r="P21" s="148">
        <v>0</v>
      </c>
      <c r="Q21" s="148">
        <f>ROUND(E21*P21,5)</f>
        <v>0</v>
      </c>
      <c r="R21" s="148"/>
      <c r="S21" s="148"/>
      <c r="T21" s="151">
        <v>9.6000000000000002E-2</v>
      </c>
      <c r="U21" s="148">
        <f>ROUND(E21*T21,2)</f>
        <v>5.67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75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45"/>
      <c r="B22" s="146"/>
      <c r="C22" s="153" t="s">
        <v>141</v>
      </c>
      <c r="D22" s="154"/>
      <c r="E22" s="155">
        <v>0.45</v>
      </c>
      <c r="F22" s="150"/>
      <c r="G22" s="150"/>
      <c r="H22" s="150"/>
      <c r="I22" s="150"/>
      <c r="J22" s="150"/>
      <c r="K22" s="150"/>
      <c r="L22" s="150"/>
      <c r="M22" s="150"/>
      <c r="N22" s="148"/>
      <c r="O22" s="148"/>
      <c r="P22" s="148"/>
      <c r="Q22" s="148"/>
      <c r="R22" s="148"/>
      <c r="S22" s="148"/>
      <c r="T22" s="151"/>
      <c r="U22" s="148"/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76</v>
      </c>
      <c r="AF22" s="152">
        <v>0</v>
      </c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45"/>
      <c r="B23" s="146"/>
      <c r="C23" s="153" t="s">
        <v>142</v>
      </c>
      <c r="D23" s="154"/>
      <c r="E23" s="155">
        <v>0.96</v>
      </c>
      <c r="F23" s="150"/>
      <c r="G23" s="150"/>
      <c r="H23" s="150"/>
      <c r="I23" s="150"/>
      <c r="J23" s="150"/>
      <c r="K23" s="150"/>
      <c r="L23" s="150"/>
      <c r="M23" s="150"/>
      <c r="N23" s="148"/>
      <c r="O23" s="148"/>
      <c r="P23" s="148"/>
      <c r="Q23" s="148"/>
      <c r="R23" s="148"/>
      <c r="S23" s="148"/>
      <c r="T23" s="151"/>
      <c r="U23" s="148"/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76</v>
      </c>
      <c r="AF23" s="152">
        <v>0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45"/>
      <c r="B24" s="146"/>
      <c r="C24" s="153" t="s">
        <v>143</v>
      </c>
      <c r="D24" s="154"/>
      <c r="E24" s="155">
        <v>8.64</v>
      </c>
      <c r="F24" s="150"/>
      <c r="G24" s="150"/>
      <c r="H24" s="150"/>
      <c r="I24" s="150"/>
      <c r="J24" s="150"/>
      <c r="K24" s="150"/>
      <c r="L24" s="150"/>
      <c r="M24" s="150"/>
      <c r="N24" s="148"/>
      <c r="O24" s="148"/>
      <c r="P24" s="148"/>
      <c r="Q24" s="148"/>
      <c r="R24" s="148"/>
      <c r="S24" s="148"/>
      <c r="T24" s="151"/>
      <c r="U24" s="148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76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45"/>
      <c r="B25" s="146"/>
      <c r="C25" s="153" t="s">
        <v>146</v>
      </c>
      <c r="D25" s="154"/>
      <c r="E25" s="155">
        <v>36.567</v>
      </c>
      <c r="F25" s="150"/>
      <c r="G25" s="150"/>
      <c r="H25" s="150"/>
      <c r="I25" s="150"/>
      <c r="J25" s="150"/>
      <c r="K25" s="150"/>
      <c r="L25" s="150"/>
      <c r="M25" s="150"/>
      <c r="N25" s="148"/>
      <c r="O25" s="148"/>
      <c r="P25" s="148"/>
      <c r="Q25" s="148"/>
      <c r="R25" s="148"/>
      <c r="S25" s="148"/>
      <c r="T25" s="151"/>
      <c r="U25" s="148"/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76</v>
      </c>
      <c r="AF25" s="152">
        <v>0</v>
      </c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45"/>
      <c r="B26" s="146"/>
      <c r="C26" s="153" t="s">
        <v>147</v>
      </c>
      <c r="D26" s="154"/>
      <c r="E26" s="155">
        <v>12.487500000000001</v>
      </c>
      <c r="F26" s="150"/>
      <c r="G26" s="150"/>
      <c r="H26" s="150"/>
      <c r="I26" s="150"/>
      <c r="J26" s="150"/>
      <c r="K26" s="150"/>
      <c r="L26" s="150"/>
      <c r="M26" s="150"/>
      <c r="N26" s="148"/>
      <c r="O26" s="148"/>
      <c r="P26" s="148"/>
      <c r="Q26" s="148"/>
      <c r="R26" s="148"/>
      <c r="S26" s="148"/>
      <c r="T26" s="151"/>
      <c r="U26" s="148"/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76</v>
      </c>
      <c r="AF26" s="152">
        <v>0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45">
        <v>6</v>
      </c>
      <c r="B27" s="146" t="s">
        <v>156</v>
      </c>
      <c r="C27" s="147" t="s">
        <v>157</v>
      </c>
      <c r="D27" s="148" t="s">
        <v>74</v>
      </c>
      <c r="E27" s="149">
        <v>59.104500000000002</v>
      </c>
      <c r="F27" s="169"/>
      <c r="G27" s="150">
        <f t="shared" ref="G27:G33" si="1">E27*F27</f>
        <v>0</v>
      </c>
      <c r="H27" s="150">
        <v>90.89</v>
      </c>
      <c r="I27" s="150">
        <f>ROUND(E27*H27,2)</f>
        <v>5372.01</v>
      </c>
      <c r="J27" s="150">
        <v>141.11000000000001</v>
      </c>
      <c r="K27" s="150">
        <f>ROUND(E27*J27,2)</f>
        <v>8340.24</v>
      </c>
      <c r="L27" s="150">
        <v>21</v>
      </c>
      <c r="M27" s="150">
        <f>G27*(1+L27/100)</f>
        <v>0</v>
      </c>
      <c r="N27" s="148">
        <v>1.575E-2</v>
      </c>
      <c r="O27" s="148">
        <f>ROUND(E27*N27,5)</f>
        <v>0.93089999999999995</v>
      </c>
      <c r="P27" s="148">
        <v>0</v>
      </c>
      <c r="Q27" s="148">
        <f>ROUND(E27*P27,5)</f>
        <v>0</v>
      </c>
      <c r="R27" s="148"/>
      <c r="S27" s="148"/>
      <c r="T27" s="151">
        <v>0.36</v>
      </c>
      <c r="U27" s="148">
        <f>ROUND(E27*T27,2)</f>
        <v>21.28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75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45"/>
      <c r="B28" s="146"/>
      <c r="C28" s="153" t="s">
        <v>141</v>
      </c>
      <c r="D28" s="154"/>
      <c r="E28" s="155">
        <v>0.45</v>
      </c>
      <c r="F28" s="150"/>
      <c r="G28" s="150"/>
      <c r="H28" s="150"/>
      <c r="I28" s="150"/>
      <c r="J28" s="150"/>
      <c r="K28" s="150"/>
      <c r="L28" s="150"/>
      <c r="M28" s="150"/>
      <c r="N28" s="148"/>
      <c r="O28" s="148"/>
      <c r="P28" s="148"/>
      <c r="Q28" s="148"/>
      <c r="R28" s="148"/>
      <c r="S28" s="148"/>
      <c r="T28" s="151"/>
      <c r="U28" s="148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76</v>
      </c>
      <c r="AF28" s="152">
        <v>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45"/>
      <c r="B29" s="146"/>
      <c r="C29" s="153" t="s">
        <v>142</v>
      </c>
      <c r="D29" s="154"/>
      <c r="E29" s="155">
        <v>0.96</v>
      </c>
      <c r="F29" s="150"/>
      <c r="G29" s="150"/>
      <c r="H29" s="150"/>
      <c r="I29" s="150"/>
      <c r="J29" s="150"/>
      <c r="K29" s="150"/>
      <c r="L29" s="150"/>
      <c r="M29" s="150"/>
      <c r="N29" s="148"/>
      <c r="O29" s="148"/>
      <c r="P29" s="148"/>
      <c r="Q29" s="148"/>
      <c r="R29" s="148"/>
      <c r="S29" s="148"/>
      <c r="T29" s="151"/>
      <c r="U29" s="148"/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76</v>
      </c>
      <c r="AF29" s="152">
        <v>0</v>
      </c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45"/>
      <c r="B30" s="146"/>
      <c r="C30" s="153" t="s">
        <v>143</v>
      </c>
      <c r="D30" s="154"/>
      <c r="E30" s="155">
        <v>8.64</v>
      </c>
      <c r="F30" s="150"/>
      <c r="G30" s="150"/>
      <c r="H30" s="150"/>
      <c r="I30" s="150"/>
      <c r="J30" s="150"/>
      <c r="K30" s="150"/>
      <c r="L30" s="150"/>
      <c r="M30" s="150"/>
      <c r="N30" s="148"/>
      <c r="O30" s="148"/>
      <c r="P30" s="148"/>
      <c r="Q30" s="148"/>
      <c r="R30" s="148"/>
      <c r="S30" s="148"/>
      <c r="T30" s="151"/>
      <c r="U30" s="148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76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45"/>
      <c r="B31" s="146"/>
      <c r="C31" s="153" t="s">
        <v>146</v>
      </c>
      <c r="D31" s="154"/>
      <c r="E31" s="155">
        <v>36.567</v>
      </c>
      <c r="F31" s="150"/>
      <c r="G31" s="150"/>
      <c r="H31" s="150"/>
      <c r="I31" s="150"/>
      <c r="J31" s="150"/>
      <c r="K31" s="150"/>
      <c r="L31" s="150"/>
      <c r="M31" s="150"/>
      <c r="N31" s="148"/>
      <c r="O31" s="148"/>
      <c r="P31" s="148"/>
      <c r="Q31" s="148"/>
      <c r="R31" s="148"/>
      <c r="S31" s="148"/>
      <c r="T31" s="151"/>
      <c r="U31" s="148"/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76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45"/>
      <c r="B32" s="146"/>
      <c r="C32" s="153" t="s">
        <v>147</v>
      </c>
      <c r="D32" s="154"/>
      <c r="E32" s="155">
        <v>12.487500000000001</v>
      </c>
      <c r="F32" s="150"/>
      <c r="G32" s="150"/>
      <c r="H32" s="150"/>
      <c r="I32" s="150"/>
      <c r="J32" s="150"/>
      <c r="K32" s="150"/>
      <c r="L32" s="150"/>
      <c r="M32" s="150"/>
      <c r="N32" s="148"/>
      <c r="O32" s="148"/>
      <c r="P32" s="148"/>
      <c r="Q32" s="148"/>
      <c r="R32" s="148"/>
      <c r="S32" s="148"/>
      <c r="T32" s="151"/>
      <c r="U32" s="148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76</v>
      </c>
      <c r="AF32" s="152">
        <v>0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45">
        <v>7</v>
      </c>
      <c r="B33" s="146" t="s">
        <v>158</v>
      </c>
      <c r="C33" s="147" t="s">
        <v>159</v>
      </c>
      <c r="D33" s="148" t="s">
        <v>74</v>
      </c>
      <c r="E33" s="149">
        <v>59.104500000000002</v>
      </c>
      <c r="F33" s="169"/>
      <c r="G33" s="150">
        <f t="shared" si="1"/>
        <v>0</v>
      </c>
      <c r="H33" s="150">
        <v>9.69</v>
      </c>
      <c r="I33" s="150">
        <f>ROUND(E33*H33,2)</f>
        <v>572.72</v>
      </c>
      <c r="J33" s="150">
        <v>94.81</v>
      </c>
      <c r="K33" s="150">
        <f>ROUND(E33*J33,2)</f>
        <v>5603.7</v>
      </c>
      <c r="L33" s="150">
        <v>21</v>
      </c>
      <c r="M33" s="150">
        <f>G33*(1+L33/100)</f>
        <v>0</v>
      </c>
      <c r="N33" s="148">
        <v>2.5000000000000001E-3</v>
      </c>
      <c r="O33" s="148">
        <f>ROUND(E33*N33,5)</f>
        <v>0.14776</v>
      </c>
      <c r="P33" s="148">
        <v>0</v>
      </c>
      <c r="Q33" s="148">
        <f>ROUND(E33*P33,5)</f>
        <v>0</v>
      </c>
      <c r="R33" s="148"/>
      <c r="S33" s="148"/>
      <c r="T33" s="151">
        <v>0.24</v>
      </c>
      <c r="U33" s="148">
        <f>ROUND(E33*T33,2)</f>
        <v>14.19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75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45"/>
      <c r="B34" s="146"/>
      <c r="C34" s="153" t="s">
        <v>141</v>
      </c>
      <c r="D34" s="154"/>
      <c r="E34" s="155">
        <v>0.45</v>
      </c>
      <c r="F34" s="150"/>
      <c r="G34" s="150"/>
      <c r="H34" s="150"/>
      <c r="I34" s="150"/>
      <c r="J34" s="150"/>
      <c r="K34" s="150"/>
      <c r="L34" s="150"/>
      <c r="M34" s="150"/>
      <c r="N34" s="148"/>
      <c r="O34" s="148"/>
      <c r="P34" s="148"/>
      <c r="Q34" s="148"/>
      <c r="R34" s="148"/>
      <c r="S34" s="148"/>
      <c r="T34" s="151"/>
      <c r="U34" s="148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76</v>
      </c>
      <c r="AF34" s="152">
        <v>0</v>
      </c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45"/>
      <c r="B35" s="146"/>
      <c r="C35" s="153" t="s">
        <v>142</v>
      </c>
      <c r="D35" s="154"/>
      <c r="E35" s="155">
        <v>0.96</v>
      </c>
      <c r="F35" s="150"/>
      <c r="G35" s="150"/>
      <c r="H35" s="150"/>
      <c r="I35" s="150"/>
      <c r="J35" s="150"/>
      <c r="K35" s="150"/>
      <c r="L35" s="150"/>
      <c r="M35" s="150"/>
      <c r="N35" s="148"/>
      <c r="O35" s="148"/>
      <c r="P35" s="148"/>
      <c r="Q35" s="148"/>
      <c r="R35" s="148"/>
      <c r="S35" s="148"/>
      <c r="T35" s="151"/>
      <c r="U35" s="148"/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76</v>
      </c>
      <c r="AF35" s="152">
        <v>0</v>
      </c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45"/>
      <c r="B36" s="146"/>
      <c r="C36" s="153" t="s">
        <v>143</v>
      </c>
      <c r="D36" s="154"/>
      <c r="E36" s="155">
        <v>8.64</v>
      </c>
      <c r="F36" s="150"/>
      <c r="G36" s="150"/>
      <c r="H36" s="150"/>
      <c r="I36" s="150"/>
      <c r="J36" s="150"/>
      <c r="K36" s="150"/>
      <c r="L36" s="150"/>
      <c r="M36" s="150"/>
      <c r="N36" s="148"/>
      <c r="O36" s="148"/>
      <c r="P36" s="148"/>
      <c r="Q36" s="148"/>
      <c r="R36" s="148"/>
      <c r="S36" s="148"/>
      <c r="T36" s="151"/>
      <c r="U36" s="148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76</v>
      </c>
      <c r="AF36" s="152">
        <v>0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45"/>
      <c r="B37" s="146"/>
      <c r="C37" s="153" t="s">
        <v>146</v>
      </c>
      <c r="D37" s="154"/>
      <c r="E37" s="155">
        <v>36.567</v>
      </c>
      <c r="F37" s="150"/>
      <c r="G37" s="150"/>
      <c r="H37" s="150"/>
      <c r="I37" s="150"/>
      <c r="J37" s="150"/>
      <c r="K37" s="150"/>
      <c r="L37" s="150"/>
      <c r="M37" s="150"/>
      <c r="N37" s="148"/>
      <c r="O37" s="148"/>
      <c r="P37" s="148"/>
      <c r="Q37" s="148"/>
      <c r="R37" s="148"/>
      <c r="S37" s="148"/>
      <c r="T37" s="151"/>
      <c r="U37" s="148"/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76</v>
      </c>
      <c r="AF37" s="152">
        <v>0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45"/>
      <c r="B38" s="146"/>
      <c r="C38" s="153" t="s">
        <v>147</v>
      </c>
      <c r="D38" s="154"/>
      <c r="E38" s="155">
        <v>12.487500000000001</v>
      </c>
      <c r="F38" s="150"/>
      <c r="G38" s="150"/>
      <c r="H38" s="150"/>
      <c r="I38" s="150"/>
      <c r="J38" s="150"/>
      <c r="K38" s="150"/>
      <c r="L38" s="150"/>
      <c r="M38" s="150"/>
      <c r="N38" s="148"/>
      <c r="O38" s="148"/>
      <c r="P38" s="148"/>
      <c r="Q38" s="148"/>
      <c r="R38" s="148"/>
      <c r="S38" s="148"/>
      <c r="T38" s="151"/>
      <c r="U38" s="148"/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76</v>
      </c>
      <c r="AF38" s="152">
        <v>0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x14ac:dyDescent="0.2">
      <c r="A39" s="156" t="s">
        <v>71</v>
      </c>
      <c r="B39" s="157" t="s">
        <v>160</v>
      </c>
      <c r="C39" s="158" t="s">
        <v>161</v>
      </c>
      <c r="D39" s="159"/>
      <c r="E39" s="160"/>
      <c r="F39" s="161"/>
      <c r="G39" s="161">
        <f>SUMIF(AE40:AE45,"&lt;&gt;NOR",G40:G45)</f>
        <v>0</v>
      </c>
      <c r="H39" s="161"/>
      <c r="I39" s="161">
        <f>SUM(I40:I45)</f>
        <v>3954.68</v>
      </c>
      <c r="J39" s="161"/>
      <c r="K39" s="161">
        <f>SUM(K40:K45)</f>
        <v>9225.6200000000008</v>
      </c>
      <c r="L39" s="161"/>
      <c r="M39" s="161">
        <f>SUM(M40:M45)</f>
        <v>0</v>
      </c>
      <c r="N39" s="159"/>
      <c r="O39" s="159">
        <f>SUM(O40:O45)</f>
        <v>0.21337</v>
      </c>
      <c r="P39" s="159"/>
      <c r="Q39" s="159">
        <f>SUM(Q40:Q45)</f>
        <v>0</v>
      </c>
      <c r="R39" s="159"/>
      <c r="S39" s="159"/>
      <c r="T39" s="162"/>
      <c r="U39" s="159">
        <f>SUM(U40:U45)</f>
        <v>21.4</v>
      </c>
      <c r="AE39" t="s">
        <v>73</v>
      </c>
    </row>
    <row r="40" spans="1:60" ht="22.5" outlineLevel="1" x14ac:dyDescent="0.2">
      <c r="A40" s="145">
        <v>8</v>
      </c>
      <c r="B40" s="146" t="s">
        <v>162</v>
      </c>
      <c r="C40" s="147" t="s">
        <v>163</v>
      </c>
      <c r="D40" s="148" t="s">
        <v>74</v>
      </c>
      <c r="E40" s="149">
        <v>59.104500000000002</v>
      </c>
      <c r="F40" s="169"/>
      <c r="G40" s="150">
        <f>E40*F40</f>
        <v>0</v>
      </c>
      <c r="H40" s="150">
        <v>66.91</v>
      </c>
      <c r="I40" s="150">
        <f>ROUND(E40*H40,2)</f>
        <v>3954.68</v>
      </c>
      <c r="J40" s="150">
        <v>156.09</v>
      </c>
      <c r="K40" s="150">
        <f>ROUND(E40*J40,2)</f>
        <v>9225.6200000000008</v>
      </c>
      <c r="L40" s="150">
        <v>21</v>
      </c>
      <c r="M40" s="150">
        <f>G40*(1+L40/100)</f>
        <v>0</v>
      </c>
      <c r="N40" s="148">
        <v>3.6099999999999999E-3</v>
      </c>
      <c r="O40" s="148">
        <f>ROUND(E40*N40,5)</f>
        <v>0.21337</v>
      </c>
      <c r="P40" s="148">
        <v>0</v>
      </c>
      <c r="Q40" s="148">
        <f>ROUND(E40*P40,5)</f>
        <v>0</v>
      </c>
      <c r="R40" s="148"/>
      <c r="S40" s="148"/>
      <c r="T40" s="151">
        <v>0.36199999999999999</v>
      </c>
      <c r="U40" s="148">
        <f>ROUND(E40*T40,2)</f>
        <v>21.4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75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45"/>
      <c r="B41" s="146"/>
      <c r="C41" s="153" t="s">
        <v>141</v>
      </c>
      <c r="D41" s="154"/>
      <c r="E41" s="155">
        <v>0.45</v>
      </c>
      <c r="F41" s="150"/>
      <c r="G41" s="150"/>
      <c r="H41" s="150"/>
      <c r="I41" s="150"/>
      <c r="J41" s="150"/>
      <c r="K41" s="150"/>
      <c r="L41" s="150"/>
      <c r="M41" s="150"/>
      <c r="N41" s="148"/>
      <c r="O41" s="148"/>
      <c r="P41" s="148"/>
      <c r="Q41" s="148"/>
      <c r="R41" s="148"/>
      <c r="S41" s="148"/>
      <c r="T41" s="151"/>
      <c r="U41" s="148"/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76</v>
      </c>
      <c r="AF41" s="152">
        <v>0</v>
      </c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45"/>
      <c r="B42" s="146"/>
      <c r="C42" s="153" t="s">
        <v>142</v>
      </c>
      <c r="D42" s="154"/>
      <c r="E42" s="155">
        <v>0.96</v>
      </c>
      <c r="F42" s="150"/>
      <c r="G42" s="150"/>
      <c r="H42" s="150"/>
      <c r="I42" s="150"/>
      <c r="J42" s="150"/>
      <c r="K42" s="150"/>
      <c r="L42" s="150"/>
      <c r="M42" s="150"/>
      <c r="N42" s="148"/>
      <c r="O42" s="148"/>
      <c r="P42" s="148"/>
      <c r="Q42" s="148"/>
      <c r="R42" s="148"/>
      <c r="S42" s="148"/>
      <c r="T42" s="151"/>
      <c r="U42" s="148"/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76</v>
      </c>
      <c r="AF42" s="152">
        <v>0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45"/>
      <c r="B43" s="146"/>
      <c r="C43" s="153" t="s">
        <v>143</v>
      </c>
      <c r="D43" s="154"/>
      <c r="E43" s="155">
        <v>8.64</v>
      </c>
      <c r="F43" s="150"/>
      <c r="G43" s="150"/>
      <c r="H43" s="150"/>
      <c r="I43" s="150"/>
      <c r="J43" s="150"/>
      <c r="K43" s="150"/>
      <c r="L43" s="150"/>
      <c r="M43" s="150"/>
      <c r="N43" s="148"/>
      <c r="O43" s="148"/>
      <c r="P43" s="148"/>
      <c r="Q43" s="148"/>
      <c r="R43" s="148"/>
      <c r="S43" s="148"/>
      <c r="T43" s="151"/>
      <c r="U43" s="148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76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45"/>
      <c r="B44" s="146"/>
      <c r="C44" s="153" t="s">
        <v>146</v>
      </c>
      <c r="D44" s="154"/>
      <c r="E44" s="155">
        <v>36.567</v>
      </c>
      <c r="F44" s="150"/>
      <c r="G44" s="150"/>
      <c r="H44" s="150"/>
      <c r="I44" s="150"/>
      <c r="J44" s="150"/>
      <c r="K44" s="150"/>
      <c r="L44" s="150"/>
      <c r="M44" s="150"/>
      <c r="N44" s="148"/>
      <c r="O44" s="148"/>
      <c r="P44" s="148"/>
      <c r="Q44" s="148"/>
      <c r="R44" s="148"/>
      <c r="S44" s="148"/>
      <c r="T44" s="151"/>
      <c r="U44" s="148"/>
      <c r="V44" s="152"/>
      <c r="W44" s="172"/>
      <c r="X44" s="152"/>
      <c r="Y44" s="152"/>
      <c r="Z44" s="152"/>
      <c r="AA44" s="152"/>
      <c r="AB44" s="152"/>
      <c r="AC44" s="152"/>
      <c r="AD44" s="152"/>
      <c r="AE44" s="152" t="s">
        <v>76</v>
      </c>
      <c r="AF44" s="152">
        <v>0</v>
      </c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45"/>
      <c r="B45" s="146"/>
      <c r="C45" s="153" t="s">
        <v>147</v>
      </c>
      <c r="D45" s="154"/>
      <c r="E45" s="155">
        <v>12.487500000000001</v>
      </c>
      <c r="F45" s="150"/>
      <c r="G45" s="150"/>
      <c r="H45" s="150"/>
      <c r="I45" s="150"/>
      <c r="J45" s="150"/>
      <c r="K45" s="150"/>
      <c r="L45" s="150"/>
      <c r="M45" s="150"/>
      <c r="N45" s="148"/>
      <c r="O45" s="148"/>
      <c r="P45" s="148"/>
      <c r="Q45" s="148"/>
      <c r="R45" s="148"/>
      <c r="S45" s="148"/>
      <c r="T45" s="151"/>
      <c r="U45" s="148"/>
      <c r="V45" s="152"/>
      <c r="W45" s="172"/>
      <c r="X45" s="152"/>
      <c r="Y45" s="152"/>
      <c r="Z45" s="152"/>
      <c r="AA45" s="152"/>
      <c r="AB45" s="152"/>
      <c r="AC45" s="152"/>
      <c r="AD45" s="152"/>
      <c r="AE45" s="152" t="s">
        <v>76</v>
      </c>
      <c r="AF45" s="152">
        <v>0</v>
      </c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x14ac:dyDescent="0.2">
      <c r="A46" s="156" t="s">
        <v>71</v>
      </c>
      <c r="B46" s="157" t="s">
        <v>79</v>
      </c>
      <c r="C46" s="158" t="s">
        <v>80</v>
      </c>
      <c r="D46" s="159"/>
      <c r="E46" s="160"/>
      <c r="F46" s="161"/>
      <c r="G46" s="161">
        <f>SUMIF(AE47:AE90,"&lt;&gt;NOR",G47:G90)</f>
        <v>0</v>
      </c>
      <c r="H46" s="161"/>
      <c r="I46" s="161">
        <f>SUM(I47:I90)</f>
        <v>366639.08</v>
      </c>
      <c r="J46" s="161"/>
      <c r="K46" s="161">
        <f>SUM(K47:K90)</f>
        <v>305825.2</v>
      </c>
      <c r="L46" s="161"/>
      <c r="M46" s="161">
        <f>SUM(M47:M90)</f>
        <v>0</v>
      </c>
      <c r="N46" s="159"/>
      <c r="O46" s="159">
        <f>SUM(O47:O90)</f>
        <v>8.634879999999999</v>
      </c>
      <c r="P46" s="159"/>
      <c r="Q46" s="159">
        <f>SUM(Q47:Q90)</f>
        <v>0</v>
      </c>
      <c r="R46" s="159"/>
      <c r="S46" s="159"/>
      <c r="T46" s="162"/>
      <c r="U46" s="159">
        <f>SUM(U47:U90)</f>
        <v>745.72</v>
      </c>
      <c r="W46" s="173"/>
      <c r="AE46" t="s">
        <v>73</v>
      </c>
    </row>
    <row r="47" spans="1:60" ht="22.5" outlineLevel="1" x14ac:dyDescent="0.2">
      <c r="A47" s="145">
        <v>9</v>
      </c>
      <c r="B47" s="146" t="s">
        <v>164</v>
      </c>
      <c r="C47" s="147" t="s">
        <v>165</v>
      </c>
      <c r="D47" s="148" t="s">
        <v>74</v>
      </c>
      <c r="E47" s="149">
        <v>47.800000000000004</v>
      </c>
      <c r="F47" s="169"/>
      <c r="G47" s="150">
        <f>E47*F47</f>
        <v>0</v>
      </c>
      <c r="H47" s="150">
        <v>1266.95</v>
      </c>
      <c r="I47" s="150">
        <f>ROUND(E47*H47,2)</f>
        <v>60560.21</v>
      </c>
      <c r="J47" s="150">
        <v>579.04999999999995</v>
      </c>
      <c r="K47" s="150">
        <f>ROUND(E47*J47,2)</f>
        <v>27678.59</v>
      </c>
      <c r="L47" s="150">
        <v>21</v>
      </c>
      <c r="M47" s="150">
        <f>G47*(1+L47/100)</f>
        <v>0</v>
      </c>
      <c r="N47" s="148">
        <v>4.122E-2</v>
      </c>
      <c r="O47" s="148">
        <f>ROUND(E47*N47,5)</f>
        <v>1.9703200000000001</v>
      </c>
      <c r="P47" s="148">
        <v>0</v>
      </c>
      <c r="Q47" s="148">
        <f>ROUND(E47*P47,5)</f>
        <v>0</v>
      </c>
      <c r="R47" s="148"/>
      <c r="S47" s="148"/>
      <c r="T47" s="151">
        <v>1.4157999999999999</v>
      </c>
      <c r="U47" s="148">
        <f>ROUND(E47*T47,2)</f>
        <v>67.680000000000007</v>
      </c>
      <c r="V47" s="152"/>
      <c r="W47" s="172"/>
      <c r="X47" s="152"/>
      <c r="Y47" s="152"/>
      <c r="Z47" s="152"/>
      <c r="AA47" s="152"/>
      <c r="AB47" s="152"/>
      <c r="AC47" s="152"/>
      <c r="AD47" s="152"/>
      <c r="AE47" s="152" t="s">
        <v>75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60.75" customHeight="1" outlineLevel="1" x14ac:dyDescent="0.2">
      <c r="A48" s="145"/>
      <c r="B48" s="146"/>
      <c r="C48" s="231" t="s">
        <v>135</v>
      </c>
      <c r="D48" s="232"/>
      <c r="E48" s="233"/>
      <c r="F48" s="234"/>
      <c r="G48" s="235"/>
      <c r="H48" s="150"/>
      <c r="I48" s="150"/>
      <c r="J48" s="150"/>
      <c r="K48" s="150"/>
      <c r="L48" s="150"/>
      <c r="M48" s="150"/>
      <c r="N48" s="148"/>
      <c r="O48" s="148"/>
      <c r="P48" s="148"/>
      <c r="Q48" s="148"/>
      <c r="R48" s="148"/>
      <c r="S48" s="148"/>
      <c r="T48" s="151"/>
      <c r="U48" s="148"/>
      <c r="V48" s="152"/>
      <c r="W48" s="17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12.75" customHeight="1" outlineLevel="1" x14ac:dyDescent="0.2">
      <c r="A49" s="145"/>
      <c r="B49" s="146"/>
      <c r="C49" s="231" t="s">
        <v>134</v>
      </c>
      <c r="D49" s="232"/>
      <c r="E49" s="233"/>
      <c r="F49" s="234"/>
      <c r="G49" s="235"/>
      <c r="H49" s="150"/>
      <c r="I49" s="150"/>
      <c r="J49" s="150"/>
      <c r="K49" s="150"/>
      <c r="L49" s="150"/>
      <c r="M49" s="150"/>
      <c r="N49" s="148"/>
      <c r="O49" s="148"/>
      <c r="P49" s="148"/>
      <c r="Q49" s="148"/>
      <c r="R49" s="148"/>
      <c r="S49" s="148"/>
      <c r="T49" s="151"/>
      <c r="U49" s="148"/>
      <c r="V49" s="152"/>
      <c r="W49" s="17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39" customHeight="1" outlineLevel="1" x14ac:dyDescent="0.2">
      <c r="A50" s="145"/>
      <c r="B50" s="146"/>
      <c r="C50" s="231" t="s">
        <v>137</v>
      </c>
      <c r="D50" s="232"/>
      <c r="E50" s="233"/>
      <c r="F50" s="234"/>
      <c r="G50" s="235"/>
      <c r="H50" s="150"/>
      <c r="I50" s="150"/>
      <c r="J50" s="150"/>
      <c r="K50" s="150"/>
      <c r="L50" s="150"/>
      <c r="M50" s="150"/>
      <c r="N50" s="148"/>
      <c r="O50" s="148"/>
      <c r="P50" s="148"/>
      <c r="Q50" s="148"/>
      <c r="R50" s="148"/>
      <c r="S50" s="148"/>
      <c r="T50" s="151"/>
      <c r="U50" s="148"/>
      <c r="V50" s="152"/>
      <c r="W50" s="17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45"/>
      <c r="B51" s="146"/>
      <c r="C51" s="153" t="s">
        <v>166</v>
      </c>
      <c r="D51" s="154"/>
      <c r="E51" s="155">
        <v>47.8</v>
      </c>
      <c r="F51" s="150"/>
      <c r="G51" s="150"/>
      <c r="H51" s="150"/>
      <c r="I51" s="150"/>
      <c r="J51" s="150"/>
      <c r="K51" s="150"/>
      <c r="L51" s="150"/>
      <c r="M51" s="150"/>
      <c r="N51" s="148"/>
      <c r="O51" s="148"/>
      <c r="P51" s="148"/>
      <c r="Q51" s="148"/>
      <c r="R51" s="148"/>
      <c r="S51" s="148"/>
      <c r="T51" s="151"/>
      <c r="U51" s="148"/>
      <c r="V51" s="152"/>
      <c r="W51" s="172"/>
      <c r="X51" s="152"/>
      <c r="Y51" s="152"/>
      <c r="Z51" s="152"/>
      <c r="AA51" s="152"/>
      <c r="AB51" s="152"/>
      <c r="AC51" s="152"/>
      <c r="AD51" s="152"/>
      <c r="AE51" s="152" t="s">
        <v>76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45">
        <v>10</v>
      </c>
      <c r="B52" s="146" t="s">
        <v>167</v>
      </c>
      <c r="C52" s="147" t="s">
        <v>168</v>
      </c>
      <c r="D52" s="148" t="s">
        <v>74</v>
      </c>
      <c r="E52" s="149">
        <v>34.25</v>
      </c>
      <c r="F52" s="169"/>
      <c r="G52" s="150">
        <f>E52*F52</f>
        <v>0</v>
      </c>
      <c r="H52" s="150">
        <v>998.95</v>
      </c>
      <c r="I52" s="150">
        <f>ROUND(E52*H52,2)</f>
        <v>34214.04</v>
      </c>
      <c r="J52" s="150">
        <v>579.04999999999995</v>
      </c>
      <c r="K52" s="150">
        <f>ROUND(E52*J52,2)</f>
        <v>19832.46</v>
      </c>
      <c r="L52" s="150">
        <v>21</v>
      </c>
      <c r="M52" s="150">
        <f>G52*(1+L52/100)</f>
        <v>0</v>
      </c>
      <c r="N52" s="148">
        <v>3.4950000000000002E-2</v>
      </c>
      <c r="O52" s="148">
        <f>ROUND(E52*N52,5)</f>
        <v>1.1970400000000001</v>
      </c>
      <c r="P52" s="148">
        <v>0</v>
      </c>
      <c r="Q52" s="148">
        <f>ROUND(E52*P52,5)</f>
        <v>0</v>
      </c>
      <c r="R52" s="148"/>
      <c r="S52" s="148"/>
      <c r="T52" s="151">
        <v>1.4157999999999999</v>
      </c>
      <c r="U52" s="148">
        <f>ROUND(E52*T52,2)</f>
        <v>48.49</v>
      </c>
      <c r="V52" s="152"/>
      <c r="W52" s="172"/>
      <c r="X52" s="152"/>
      <c r="Y52" s="152"/>
      <c r="Z52" s="152"/>
      <c r="AA52" s="152"/>
      <c r="AB52" s="152"/>
      <c r="AC52" s="152"/>
      <c r="AD52" s="152"/>
      <c r="AE52" s="152" t="s">
        <v>75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59.25" customHeight="1" outlineLevel="1" x14ac:dyDescent="0.2">
      <c r="A53" s="145"/>
      <c r="B53" s="146"/>
      <c r="C53" s="231" t="s">
        <v>135</v>
      </c>
      <c r="D53" s="232"/>
      <c r="E53" s="233"/>
      <c r="F53" s="234"/>
      <c r="G53" s="235"/>
      <c r="H53" s="150"/>
      <c r="I53" s="150"/>
      <c r="J53" s="150"/>
      <c r="K53" s="150"/>
      <c r="L53" s="150"/>
      <c r="M53" s="150"/>
      <c r="N53" s="148"/>
      <c r="O53" s="148"/>
      <c r="P53" s="148"/>
      <c r="Q53" s="148"/>
      <c r="R53" s="148"/>
      <c r="S53" s="148"/>
      <c r="T53" s="151"/>
      <c r="U53" s="148"/>
      <c r="V53" s="152"/>
      <c r="W53" s="17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12.75" customHeight="1" outlineLevel="1" x14ac:dyDescent="0.2">
      <c r="A54" s="145"/>
      <c r="B54" s="146"/>
      <c r="C54" s="231" t="s">
        <v>134</v>
      </c>
      <c r="D54" s="232"/>
      <c r="E54" s="233"/>
      <c r="F54" s="234"/>
      <c r="G54" s="235"/>
      <c r="H54" s="150"/>
      <c r="I54" s="150"/>
      <c r="J54" s="150"/>
      <c r="K54" s="150"/>
      <c r="L54" s="150"/>
      <c r="M54" s="150"/>
      <c r="N54" s="148"/>
      <c r="O54" s="148"/>
      <c r="P54" s="148"/>
      <c r="Q54" s="148"/>
      <c r="R54" s="148"/>
      <c r="S54" s="148"/>
      <c r="T54" s="151"/>
      <c r="U54" s="148"/>
      <c r="V54" s="152"/>
      <c r="W54" s="17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36" customHeight="1" outlineLevel="1" x14ac:dyDescent="0.2">
      <c r="A55" s="145"/>
      <c r="B55" s="146"/>
      <c r="C55" s="231" t="s">
        <v>137</v>
      </c>
      <c r="D55" s="232"/>
      <c r="E55" s="233"/>
      <c r="F55" s="234"/>
      <c r="G55" s="235"/>
      <c r="H55" s="150"/>
      <c r="I55" s="150"/>
      <c r="J55" s="150"/>
      <c r="K55" s="150"/>
      <c r="L55" s="150"/>
      <c r="M55" s="150"/>
      <c r="N55" s="148"/>
      <c r="O55" s="148"/>
      <c r="P55" s="148"/>
      <c r="Q55" s="148"/>
      <c r="R55" s="148"/>
      <c r="S55" s="148"/>
      <c r="T55" s="151"/>
      <c r="U55" s="148"/>
      <c r="V55" s="152"/>
      <c r="W55" s="17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45"/>
      <c r="B56" s="146"/>
      <c r="C56" s="153" t="s">
        <v>169</v>
      </c>
      <c r="D56" s="154"/>
      <c r="E56" s="155">
        <v>34.25</v>
      </c>
      <c r="F56" s="150"/>
      <c r="G56" s="150"/>
      <c r="H56" s="150"/>
      <c r="I56" s="150"/>
      <c r="J56" s="150"/>
      <c r="K56" s="150"/>
      <c r="L56" s="150"/>
      <c r="M56" s="150"/>
      <c r="N56" s="148"/>
      <c r="O56" s="148"/>
      <c r="P56" s="148"/>
      <c r="Q56" s="148"/>
      <c r="R56" s="148"/>
      <c r="S56" s="148"/>
      <c r="T56" s="151"/>
      <c r="U56" s="148"/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76</v>
      </c>
      <c r="AF56" s="152">
        <v>0</v>
      </c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45">
        <v>11</v>
      </c>
      <c r="B57" s="146" t="s">
        <v>170</v>
      </c>
      <c r="C57" s="147" t="s">
        <v>171</v>
      </c>
      <c r="D57" s="148" t="s">
        <v>81</v>
      </c>
      <c r="E57" s="149">
        <v>52.55</v>
      </c>
      <c r="F57" s="169"/>
      <c r="G57" s="150">
        <f t="shared" ref="G57:G70" si="2">E57*F57</f>
        <v>0</v>
      </c>
      <c r="H57" s="150">
        <v>105.76</v>
      </c>
      <c r="I57" s="150">
        <f>ROUND(E57*H57,2)</f>
        <v>5557.69</v>
      </c>
      <c r="J57" s="150">
        <v>85.74</v>
      </c>
      <c r="K57" s="150">
        <f>ROUND(E57*J57,2)</f>
        <v>4505.6400000000003</v>
      </c>
      <c r="L57" s="150">
        <v>21</v>
      </c>
      <c r="M57" s="150">
        <f>G57*(1+L57/100)</f>
        <v>0</v>
      </c>
      <c r="N57" s="148">
        <v>3.4000000000000002E-4</v>
      </c>
      <c r="O57" s="148">
        <f>ROUND(E57*N57,5)</f>
        <v>1.787E-2</v>
      </c>
      <c r="P57" s="148">
        <v>0</v>
      </c>
      <c r="Q57" s="148">
        <f>ROUND(E57*P57,5)</f>
        <v>0</v>
      </c>
      <c r="R57" s="148"/>
      <c r="S57" s="148"/>
      <c r="T57" s="151">
        <v>0.21360000000000001</v>
      </c>
      <c r="U57" s="148">
        <f>ROUND(E57*T57,2)</f>
        <v>11.22</v>
      </c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75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45"/>
      <c r="B58" s="146"/>
      <c r="C58" s="153" t="s">
        <v>172</v>
      </c>
      <c r="D58" s="154"/>
      <c r="E58" s="155">
        <v>52.55</v>
      </c>
      <c r="F58" s="150"/>
      <c r="G58" s="150"/>
      <c r="H58" s="150"/>
      <c r="I58" s="150"/>
      <c r="J58" s="150"/>
      <c r="K58" s="150"/>
      <c r="L58" s="150"/>
      <c r="M58" s="150"/>
      <c r="N58" s="148"/>
      <c r="O58" s="148"/>
      <c r="P58" s="148"/>
      <c r="Q58" s="148"/>
      <c r="R58" s="148"/>
      <c r="S58" s="148"/>
      <c r="T58" s="151"/>
      <c r="U58" s="148"/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76</v>
      </c>
      <c r="AF58" s="152">
        <v>0</v>
      </c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45">
        <v>12</v>
      </c>
      <c r="B59" s="146" t="s">
        <v>173</v>
      </c>
      <c r="C59" s="147" t="s">
        <v>174</v>
      </c>
      <c r="D59" s="148" t="s">
        <v>81</v>
      </c>
      <c r="E59" s="149">
        <v>157.38999999999999</v>
      </c>
      <c r="F59" s="169"/>
      <c r="G59" s="150">
        <f t="shared" si="2"/>
        <v>0</v>
      </c>
      <c r="H59" s="150">
        <v>39.35</v>
      </c>
      <c r="I59" s="150">
        <f>ROUND(E59*H59,2)</f>
        <v>6193.3</v>
      </c>
      <c r="J59" s="150">
        <v>17.949999999999996</v>
      </c>
      <c r="K59" s="150">
        <f>ROUND(E59*J59,2)</f>
        <v>2825.15</v>
      </c>
      <c r="L59" s="150">
        <v>21</v>
      </c>
      <c r="M59" s="150">
        <f>G59*(1+L59/100)</f>
        <v>0</v>
      </c>
      <c r="N59" s="148">
        <v>1.2E-4</v>
      </c>
      <c r="O59" s="148">
        <f>ROUND(E59*N59,5)</f>
        <v>1.8890000000000001E-2</v>
      </c>
      <c r="P59" s="148">
        <v>0</v>
      </c>
      <c r="Q59" s="148">
        <f>ROUND(E59*P59,5)</f>
        <v>0</v>
      </c>
      <c r="R59" s="148"/>
      <c r="S59" s="148"/>
      <c r="T59" s="151">
        <v>0.05</v>
      </c>
      <c r="U59" s="148">
        <f>ROUND(E59*T59,2)</f>
        <v>7.87</v>
      </c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75</v>
      </c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45"/>
      <c r="B60" s="146"/>
      <c r="C60" s="153" t="s">
        <v>175</v>
      </c>
      <c r="D60" s="154"/>
      <c r="E60" s="155">
        <v>41.05</v>
      </c>
      <c r="F60" s="150"/>
      <c r="G60" s="150"/>
      <c r="H60" s="150"/>
      <c r="I60" s="150"/>
      <c r="J60" s="150"/>
      <c r="K60" s="150"/>
      <c r="L60" s="150"/>
      <c r="M60" s="150"/>
      <c r="N60" s="148"/>
      <c r="O60" s="148"/>
      <c r="P60" s="148"/>
      <c r="Q60" s="148"/>
      <c r="R60" s="148"/>
      <c r="S60" s="148"/>
      <c r="T60" s="151"/>
      <c r="U60" s="148"/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76</v>
      </c>
      <c r="AF60" s="152">
        <v>0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45"/>
      <c r="B61" s="146"/>
      <c r="C61" s="153" t="s">
        <v>176</v>
      </c>
      <c r="D61" s="154"/>
      <c r="E61" s="155">
        <v>35</v>
      </c>
      <c r="F61" s="150"/>
      <c r="G61" s="150"/>
      <c r="H61" s="150"/>
      <c r="I61" s="150"/>
      <c r="J61" s="150"/>
      <c r="K61" s="150"/>
      <c r="L61" s="150"/>
      <c r="M61" s="150"/>
      <c r="N61" s="148"/>
      <c r="O61" s="148"/>
      <c r="P61" s="148"/>
      <c r="Q61" s="148"/>
      <c r="R61" s="148"/>
      <c r="S61" s="148"/>
      <c r="T61" s="151"/>
      <c r="U61" s="148"/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76</v>
      </c>
      <c r="AF61" s="152">
        <v>0</v>
      </c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45"/>
      <c r="B62" s="146"/>
      <c r="C62" s="153" t="s">
        <v>177</v>
      </c>
      <c r="D62" s="154"/>
      <c r="E62" s="155">
        <v>23.8</v>
      </c>
      <c r="F62" s="150"/>
      <c r="G62" s="150"/>
      <c r="H62" s="150"/>
      <c r="I62" s="150"/>
      <c r="J62" s="150"/>
      <c r="K62" s="150"/>
      <c r="L62" s="150"/>
      <c r="M62" s="150"/>
      <c r="N62" s="148"/>
      <c r="O62" s="148"/>
      <c r="P62" s="148"/>
      <c r="Q62" s="148"/>
      <c r="R62" s="148"/>
      <c r="S62" s="148"/>
      <c r="T62" s="151"/>
      <c r="U62" s="148"/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76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45"/>
      <c r="B63" s="146"/>
      <c r="C63" s="153" t="s">
        <v>178</v>
      </c>
      <c r="D63" s="154"/>
      <c r="E63" s="155">
        <v>23.14</v>
      </c>
      <c r="F63" s="150"/>
      <c r="G63" s="150"/>
      <c r="H63" s="150"/>
      <c r="I63" s="150"/>
      <c r="J63" s="150"/>
      <c r="K63" s="150"/>
      <c r="L63" s="150"/>
      <c r="M63" s="150"/>
      <c r="N63" s="148"/>
      <c r="O63" s="148"/>
      <c r="P63" s="148"/>
      <c r="Q63" s="148"/>
      <c r="R63" s="148"/>
      <c r="S63" s="148"/>
      <c r="T63" s="151"/>
      <c r="U63" s="148"/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76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45"/>
      <c r="B64" s="146"/>
      <c r="C64" s="153" t="s">
        <v>179</v>
      </c>
      <c r="D64" s="154"/>
      <c r="E64" s="155">
        <v>34.4</v>
      </c>
      <c r="F64" s="150"/>
      <c r="G64" s="150"/>
      <c r="H64" s="150"/>
      <c r="I64" s="150"/>
      <c r="J64" s="150"/>
      <c r="K64" s="150"/>
      <c r="L64" s="150"/>
      <c r="M64" s="150"/>
      <c r="N64" s="148"/>
      <c r="O64" s="148"/>
      <c r="P64" s="148"/>
      <c r="Q64" s="148"/>
      <c r="R64" s="148"/>
      <c r="S64" s="148"/>
      <c r="T64" s="151"/>
      <c r="U64" s="148"/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76</v>
      </c>
      <c r="AF64" s="152">
        <v>0</v>
      </c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45">
        <v>13</v>
      </c>
      <c r="B65" s="146" t="s">
        <v>84</v>
      </c>
      <c r="C65" s="147" t="s">
        <v>85</v>
      </c>
      <c r="D65" s="148" t="s">
        <v>74</v>
      </c>
      <c r="E65" s="149">
        <v>90.965600000000009</v>
      </c>
      <c r="F65" s="169"/>
      <c r="G65" s="150">
        <f t="shared" si="2"/>
        <v>0</v>
      </c>
      <c r="H65" s="150">
        <v>13.19</v>
      </c>
      <c r="I65" s="150">
        <f>ROUND(E65*H65,2)</f>
        <v>1199.8399999999999</v>
      </c>
      <c r="J65" s="150">
        <v>28.010000000000005</v>
      </c>
      <c r="K65" s="150">
        <f>ROUND(E65*J65,2)</f>
        <v>2547.9499999999998</v>
      </c>
      <c r="L65" s="150">
        <v>21</v>
      </c>
      <c r="M65" s="150">
        <f>G65*(1+L65/100)</f>
        <v>0</v>
      </c>
      <c r="N65" s="148">
        <v>4.0000000000000003E-5</v>
      </c>
      <c r="O65" s="148">
        <f>ROUND(E65*N65,5)</f>
        <v>3.64E-3</v>
      </c>
      <c r="P65" s="148">
        <v>0</v>
      </c>
      <c r="Q65" s="148">
        <f>ROUND(E65*P65,5)</f>
        <v>0</v>
      </c>
      <c r="R65" s="148"/>
      <c r="S65" s="148"/>
      <c r="T65" s="151">
        <v>7.8E-2</v>
      </c>
      <c r="U65" s="148">
        <f>ROUND(E65*T65,2)</f>
        <v>7.1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75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2.5" outlineLevel="1" x14ac:dyDescent="0.2">
      <c r="A66" s="145"/>
      <c r="B66" s="146"/>
      <c r="C66" s="153" t="s">
        <v>180</v>
      </c>
      <c r="D66" s="154"/>
      <c r="E66" s="155">
        <v>42.293100000000003</v>
      </c>
      <c r="F66" s="150"/>
      <c r="G66" s="150"/>
      <c r="H66" s="150"/>
      <c r="I66" s="150"/>
      <c r="J66" s="150"/>
      <c r="K66" s="150"/>
      <c r="L66" s="150"/>
      <c r="M66" s="150"/>
      <c r="N66" s="148"/>
      <c r="O66" s="148"/>
      <c r="P66" s="148"/>
      <c r="Q66" s="148"/>
      <c r="R66" s="148"/>
      <c r="S66" s="148"/>
      <c r="T66" s="151"/>
      <c r="U66" s="148"/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76</v>
      </c>
      <c r="AF66" s="152">
        <v>0</v>
      </c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2.5" outlineLevel="1" x14ac:dyDescent="0.2">
      <c r="A67" s="145"/>
      <c r="B67" s="146"/>
      <c r="C67" s="153" t="s">
        <v>181</v>
      </c>
      <c r="D67" s="154"/>
      <c r="E67" s="155">
        <v>16.12</v>
      </c>
      <c r="F67" s="150"/>
      <c r="G67" s="150"/>
      <c r="H67" s="150"/>
      <c r="I67" s="150"/>
      <c r="J67" s="150"/>
      <c r="K67" s="150"/>
      <c r="L67" s="150"/>
      <c r="M67" s="150"/>
      <c r="N67" s="148"/>
      <c r="O67" s="148"/>
      <c r="P67" s="148"/>
      <c r="Q67" s="148"/>
      <c r="R67" s="148"/>
      <c r="S67" s="148"/>
      <c r="T67" s="151"/>
      <c r="U67" s="148"/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76</v>
      </c>
      <c r="AF67" s="152">
        <v>0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45"/>
      <c r="B68" s="146"/>
      <c r="C68" s="153" t="s">
        <v>182</v>
      </c>
      <c r="D68" s="154"/>
      <c r="E68" s="155">
        <v>16.772500000000001</v>
      </c>
      <c r="F68" s="150"/>
      <c r="G68" s="150"/>
      <c r="H68" s="150"/>
      <c r="I68" s="150"/>
      <c r="J68" s="150"/>
      <c r="K68" s="150"/>
      <c r="L68" s="150"/>
      <c r="M68" s="150"/>
      <c r="N68" s="148"/>
      <c r="O68" s="148"/>
      <c r="P68" s="148"/>
      <c r="Q68" s="148"/>
      <c r="R68" s="148"/>
      <c r="S68" s="148"/>
      <c r="T68" s="151"/>
      <c r="U68" s="148"/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76</v>
      </c>
      <c r="AF68" s="152">
        <v>0</v>
      </c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45"/>
      <c r="B69" s="146"/>
      <c r="C69" s="153" t="s">
        <v>183</v>
      </c>
      <c r="D69" s="154"/>
      <c r="E69" s="155">
        <v>15.78</v>
      </c>
      <c r="F69" s="150"/>
      <c r="G69" s="150"/>
      <c r="H69" s="150"/>
      <c r="I69" s="150"/>
      <c r="J69" s="150"/>
      <c r="K69" s="150"/>
      <c r="L69" s="150"/>
      <c r="M69" s="150"/>
      <c r="N69" s="148"/>
      <c r="O69" s="148"/>
      <c r="P69" s="148"/>
      <c r="Q69" s="148"/>
      <c r="R69" s="148"/>
      <c r="S69" s="148"/>
      <c r="T69" s="151"/>
      <c r="U69" s="148"/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76</v>
      </c>
      <c r="AF69" s="152">
        <v>0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45">
        <v>14</v>
      </c>
      <c r="B70" s="146" t="s">
        <v>82</v>
      </c>
      <c r="C70" s="147" t="s">
        <v>83</v>
      </c>
      <c r="D70" s="148" t="s">
        <v>74</v>
      </c>
      <c r="E70" s="149">
        <v>455.05</v>
      </c>
      <c r="F70" s="169"/>
      <c r="G70" s="150">
        <f t="shared" si="2"/>
        <v>0</v>
      </c>
      <c r="H70" s="150">
        <v>3.62</v>
      </c>
      <c r="I70" s="150">
        <f>ROUND(E70*H70,2)</f>
        <v>1647.28</v>
      </c>
      <c r="J70" s="150">
        <v>47.38</v>
      </c>
      <c r="K70" s="150">
        <f>ROUND(E70*J70,2)</f>
        <v>21560.27</v>
      </c>
      <c r="L70" s="150">
        <v>21</v>
      </c>
      <c r="M70" s="150">
        <f>G70*(1+L70/100)</f>
        <v>0</v>
      </c>
      <c r="N70" s="148">
        <v>2.0000000000000002E-5</v>
      </c>
      <c r="O70" s="148">
        <f>ROUND(E70*N70,5)</f>
        <v>9.1000000000000004E-3</v>
      </c>
      <c r="P70" s="148">
        <v>0</v>
      </c>
      <c r="Q70" s="148">
        <f>ROUND(E70*P70,5)</f>
        <v>0</v>
      </c>
      <c r="R70" s="148"/>
      <c r="S70" s="148"/>
      <c r="T70" s="151">
        <v>0.11</v>
      </c>
      <c r="U70" s="148">
        <f>ROUND(E70*T70,2)</f>
        <v>50.06</v>
      </c>
      <c r="V70" s="152"/>
      <c r="W70" s="170"/>
      <c r="X70" s="152"/>
      <c r="Y70" s="152"/>
      <c r="Z70" s="152"/>
      <c r="AA70" s="152"/>
      <c r="AB70" s="152"/>
      <c r="AC70" s="152"/>
      <c r="AD70" s="152"/>
      <c r="AE70" s="152" t="s">
        <v>75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45"/>
      <c r="B71" s="146"/>
      <c r="C71" s="153" t="s">
        <v>184</v>
      </c>
      <c r="D71" s="154"/>
      <c r="E71" s="155">
        <v>455.05</v>
      </c>
      <c r="F71" s="150"/>
      <c r="G71" s="150"/>
      <c r="H71" s="150"/>
      <c r="I71" s="150"/>
      <c r="J71" s="150"/>
      <c r="K71" s="150"/>
      <c r="L71" s="150"/>
      <c r="M71" s="150"/>
      <c r="N71" s="148"/>
      <c r="O71" s="148"/>
      <c r="P71" s="148"/>
      <c r="Q71" s="148"/>
      <c r="R71" s="148"/>
      <c r="S71" s="148"/>
      <c r="T71" s="151"/>
      <c r="U71" s="148"/>
      <c r="V71" s="152"/>
      <c r="W71" s="171"/>
      <c r="X71" s="152"/>
      <c r="Y71" s="152"/>
      <c r="Z71" s="152"/>
      <c r="AA71" s="152"/>
      <c r="AB71" s="152"/>
      <c r="AC71" s="152"/>
      <c r="AD71" s="152"/>
      <c r="AE71" s="152" t="s">
        <v>76</v>
      </c>
      <c r="AF71" s="152">
        <v>0</v>
      </c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45">
        <v>15</v>
      </c>
      <c r="B72" s="146" t="s">
        <v>185</v>
      </c>
      <c r="C72" s="147" t="s">
        <v>186</v>
      </c>
      <c r="D72" s="148" t="s">
        <v>74</v>
      </c>
      <c r="E72" s="149">
        <v>219.79</v>
      </c>
      <c r="F72" s="169"/>
      <c r="G72" s="150">
        <f>E72*F72</f>
        <v>0</v>
      </c>
      <c r="H72" s="150">
        <v>699.32</v>
      </c>
      <c r="I72" s="150">
        <f>ROUND(E72*H72,2)</f>
        <v>153703.54</v>
      </c>
      <c r="J72" s="150">
        <v>515.67999999999995</v>
      </c>
      <c r="K72" s="150">
        <f>ROUND(E72*J72,2)</f>
        <v>113341.31</v>
      </c>
      <c r="L72" s="150">
        <v>21</v>
      </c>
      <c r="M72" s="150">
        <f>G72*(1+L72/100)</f>
        <v>0</v>
      </c>
      <c r="N72" s="148">
        <v>1.379E-2</v>
      </c>
      <c r="O72" s="148">
        <f>ROUND(E72*N72,5)</f>
        <v>3.0308999999999999</v>
      </c>
      <c r="P72" s="148">
        <v>0</v>
      </c>
      <c r="Q72" s="148">
        <f>ROUND(E72*P72,5)</f>
        <v>0</v>
      </c>
      <c r="R72" s="148"/>
      <c r="S72" s="148"/>
      <c r="T72" s="151">
        <v>1.2558</v>
      </c>
      <c r="U72" s="148">
        <f>ROUND(E72*T72,2)</f>
        <v>276.01</v>
      </c>
      <c r="V72" s="152"/>
      <c r="W72" s="171"/>
      <c r="X72" s="152"/>
      <c r="Y72" s="152"/>
      <c r="Z72" s="152"/>
      <c r="AA72" s="152"/>
      <c r="AB72" s="152"/>
      <c r="AC72" s="152"/>
      <c r="AD72" s="152"/>
      <c r="AE72" s="152" t="s">
        <v>75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47.25" customHeight="1" outlineLevel="1" x14ac:dyDescent="0.2">
      <c r="A73" s="145"/>
      <c r="B73" s="146"/>
      <c r="C73" s="231" t="s">
        <v>187</v>
      </c>
      <c r="D73" s="232"/>
      <c r="E73" s="233"/>
      <c r="F73" s="234"/>
      <c r="G73" s="235"/>
      <c r="H73" s="150"/>
      <c r="I73" s="150"/>
      <c r="J73" s="150"/>
      <c r="K73" s="150"/>
      <c r="L73" s="150"/>
      <c r="M73" s="150"/>
      <c r="N73" s="148"/>
      <c r="O73" s="148"/>
      <c r="P73" s="148"/>
      <c r="Q73" s="148"/>
      <c r="R73" s="148"/>
      <c r="S73" s="148"/>
      <c r="T73" s="151"/>
      <c r="U73" s="148"/>
      <c r="V73" s="152"/>
      <c r="W73" s="171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45"/>
      <c r="B74" s="146"/>
      <c r="C74" s="231" t="s">
        <v>134</v>
      </c>
      <c r="D74" s="232"/>
      <c r="E74" s="233"/>
      <c r="F74" s="234"/>
      <c r="G74" s="235"/>
      <c r="H74" s="150"/>
      <c r="I74" s="150"/>
      <c r="J74" s="150"/>
      <c r="K74" s="150"/>
      <c r="L74" s="150"/>
      <c r="M74" s="150"/>
      <c r="N74" s="148"/>
      <c r="O74" s="148"/>
      <c r="P74" s="148"/>
      <c r="Q74" s="148"/>
      <c r="R74" s="148"/>
      <c r="S74" s="148"/>
      <c r="T74" s="151"/>
      <c r="U74" s="148"/>
      <c r="V74" s="152"/>
      <c r="W74" s="171"/>
      <c r="X74" s="152"/>
      <c r="Y74" s="152"/>
      <c r="Z74" s="152"/>
      <c r="AA74" s="152"/>
      <c r="AB74" s="152"/>
      <c r="AC74" s="152"/>
      <c r="AD74" s="152"/>
      <c r="AE74" s="152"/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ht="35.25" customHeight="1" outlineLevel="1" x14ac:dyDescent="0.2">
      <c r="A75" s="145"/>
      <c r="B75" s="146"/>
      <c r="C75" s="231" t="s">
        <v>136</v>
      </c>
      <c r="D75" s="232"/>
      <c r="E75" s="233"/>
      <c r="F75" s="234"/>
      <c r="G75" s="235"/>
      <c r="H75" s="150"/>
      <c r="I75" s="150"/>
      <c r="J75" s="150"/>
      <c r="K75" s="150"/>
      <c r="L75" s="150"/>
      <c r="M75" s="150"/>
      <c r="N75" s="148"/>
      <c r="O75" s="148"/>
      <c r="P75" s="148"/>
      <c r="Q75" s="148"/>
      <c r="R75" s="148"/>
      <c r="S75" s="148"/>
      <c r="T75" s="151"/>
      <c r="U75" s="148"/>
      <c r="V75" s="152"/>
      <c r="W75" s="171"/>
      <c r="X75" s="152"/>
      <c r="Y75" s="152"/>
      <c r="Z75" s="152"/>
      <c r="AA75" s="152"/>
      <c r="AB75" s="152"/>
      <c r="AC75" s="152"/>
      <c r="AD75" s="152"/>
      <c r="AE75" s="152"/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45"/>
      <c r="B76" s="146"/>
      <c r="C76" s="153" t="s">
        <v>188</v>
      </c>
      <c r="D76" s="154"/>
      <c r="E76" s="155">
        <v>219.79</v>
      </c>
      <c r="F76" s="150"/>
      <c r="G76" s="150"/>
      <c r="H76" s="150"/>
      <c r="I76" s="150"/>
      <c r="J76" s="150"/>
      <c r="K76" s="150"/>
      <c r="L76" s="150"/>
      <c r="M76" s="150"/>
      <c r="N76" s="148"/>
      <c r="O76" s="148"/>
      <c r="P76" s="148"/>
      <c r="Q76" s="148"/>
      <c r="R76" s="148"/>
      <c r="S76" s="148"/>
      <c r="T76" s="151"/>
      <c r="U76" s="148"/>
      <c r="V76" s="152"/>
      <c r="W76" s="170"/>
      <c r="X76" s="152"/>
      <c r="Y76" s="152"/>
      <c r="Z76" s="152"/>
      <c r="AA76" s="152"/>
      <c r="AB76" s="152"/>
      <c r="AC76" s="152"/>
      <c r="AD76" s="152"/>
      <c r="AE76" s="152" t="s">
        <v>76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 x14ac:dyDescent="0.2">
      <c r="A77" s="145">
        <v>16</v>
      </c>
      <c r="B77" s="146" t="s">
        <v>189</v>
      </c>
      <c r="C77" s="147" t="s">
        <v>190</v>
      </c>
      <c r="D77" s="148" t="s">
        <v>74</v>
      </c>
      <c r="E77" s="149">
        <v>153.21</v>
      </c>
      <c r="F77" s="169"/>
      <c r="G77" s="150">
        <f>E77*F77</f>
        <v>0</v>
      </c>
      <c r="H77" s="150">
        <v>546.32000000000005</v>
      </c>
      <c r="I77" s="150">
        <f>ROUND(E77*H77,2)</f>
        <v>83701.69</v>
      </c>
      <c r="J77" s="150">
        <v>515.67999999999995</v>
      </c>
      <c r="K77" s="150">
        <f>ROUND(E77*J77,2)</f>
        <v>79007.33</v>
      </c>
      <c r="L77" s="150">
        <v>21</v>
      </c>
      <c r="M77" s="150">
        <f>G77*(1+L77/100)</f>
        <v>0</v>
      </c>
      <c r="N77" s="148">
        <v>1.3050000000000001E-2</v>
      </c>
      <c r="O77" s="148">
        <f>ROUND(E77*N77,5)</f>
        <v>1.99939</v>
      </c>
      <c r="P77" s="148">
        <v>0</v>
      </c>
      <c r="Q77" s="148">
        <f>ROUND(E77*P77,5)</f>
        <v>0</v>
      </c>
      <c r="R77" s="148"/>
      <c r="S77" s="148"/>
      <c r="T77" s="151">
        <v>1.2558</v>
      </c>
      <c r="U77" s="148">
        <f>ROUND(E77*T77,2)</f>
        <v>192.4</v>
      </c>
      <c r="V77" s="152"/>
      <c r="W77" s="170"/>
      <c r="X77" s="152"/>
      <c r="Y77" s="152"/>
      <c r="Z77" s="152"/>
      <c r="AA77" s="152"/>
      <c r="AB77" s="152"/>
      <c r="AC77" s="152"/>
      <c r="AD77" s="152"/>
      <c r="AE77" s="152" t="s">
        <v>75</v>
      </c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ht="48" customHeight="1" outlineLevel="1" x14ac:dyDescent="0.2">
      <c r="A78" s="145"/>
      <c r="B78" s="146"/>
      <c r="C78" s="231" t="s">
        <v>187</v>
      </c>
      <c r="D78" s="232"/>
      <c r="E78" s="233"/>
      <c r="F78" s="234"/>
      <c r="G78" s="235"/>
      <c r="H78" s="150"/>
      <c r="I78" s="150"/>
      <c r="J78" s="150"/>
      <c r="K78" s="150"/>
      <c r="L78" s="150"/>
      <c r="M78" s="150"/>
      <c r="N78" s="148"/>
      <c r="O78" s="148"/>
      <c r="P78" s="148"/>
      <c r="Q78" s="148"/>
      <c r="R78" s="148"/>
      <c r="S78" s="148"/>
      <c r="T78" s="151"/>
      <c r="U78" s="148"/>
      <c r="V78" s="152"/>
      <c r="W78" s="170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45"/>
      <c r="B79" s="146"/>
      <c r="C79" s="231" t="s">
        <v>134</v>
      </c>
      <c r="D79" s="232"/>
      <c r="E79" s="233"/>
      <c r="F79" s="234"/>
      <c r="G79" s="235"/>
      <c r="H79" s="150"/>
      <c r="I79" s="150"/>
      <c r="J79" s="150"/>
      <c r="K79" s="150"/>
      <c r="L79" s="150"/>
      <c r="M79" s="150"/>
      <c r="N79" s="148"/>
      <c r="O79" s="148"/>
      <c r="P79" s="148"/>
      <c r="Q79" s="148"/>
      <c r="R79" s="148"/>
      <c r="S79" s="148"/>
      <c r="T79" s="151"/>
      <c r="U79" s="148"/>
      <c r="V79" s="152"/>
      <c r="W79" s="170"/>
      <c r="X79" s="152"/>
      <c r="Y79" s="152"/>
      <c r="Z79" s="152"/>
      <c r="AA79" s="152"/>
      <c r="AB79" s="152"/>
      <c r="AC79" s="152"/>
      <c r="AD79" s="152"/>
      <c r="AE79" s="152"/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ht="37.5" customHeight="1" outlineLevel="1" x14ac:dyDescent="0.2">
      <c r="A80" s="145"/>
      <c r="B80" s="146"/>
      <c r="C80" s="231" t="s">
        <v>136</v>
      </c>
      <c r="D80" s="232"/>
      <c r="E80" s="233"/>
      <c r="F80" s="234"/>
      <c r="G80" s="235"/>
      <c r="H80" s="150"/>
      <c r="I80" s="150"/>
      <c r="J80" s="150"/>
      <c r="K80" s="150"/>
      <c r="L80" s="150"/>
      <c r="M80" s="150"/>
      <c r="N80" s="148"/>
      <c r="O80" s="148"/>
      <c r="P80" s="148"/>
      <c r="Q80" s="148"/>
      <c r="R80" s="148"/>
      <c r="S80" s="148"/>
      <c r="T80" s="151"/>
      <c r="U80" s="148"/>
      <c r="V80" s="152"/>
      <c r="W80" s="170"/>
      <c r="X80" s="152"/>
      <c r="Y80" s="152"/>
      <c r="Z80" s="152"/>
      <c r="AA80" s="152"/>
      <c r="AB80" s="152"/>
      <c r="AC80" s="152"/>
      <c r="AD80" s="152"/>
      <c r="AE80" s="152"/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45"/>
      <c r="B81" s="146"/>
      <c r="C81" s="153" t="s">
        <v>191</v>
      </c>
      <c r="D81" s="154"/>
      <c r="E81" s="155">
        <v>153.21</v>
      </c>
      <c r="F81" s="150"/>
      <c r="G81" s="150"/>
      <c r="H81" s="150"/>
      <c r="I81" s="150"/>
      <c r="J81" s="150"/>
      <c r="K81" s="150"/>
      <c r="L81" s="150"/>
      <c r="M81" s="150"/>
      <c r="N81" s="148"/>
      <c r="O81" s="148"/>
      <c r="P81" s="148"/>
      <c r="Q81" s="148"/>
      <c r="R81" s="148"/>
      <c r="S81" s="148"/>
      <c r="T81" s="151"/>
      <c r="U81" s="148"/>
      <c r="V81" s="152"/>
      <c r="W81" s="170"/>
      <c r="X81" s="152"/>
      <c r="Y81" s="152"/>
      <c r="Z81" s="152"/>
      <c r="AA81" s="152"/>
      <c r="AB81" s="152"/>
      <c r="AC81" s="152"/>
      <c r="AD81" s="152"/>
      <c r="AE81" s="152" t="s">
        <v>76</v>
      </c>
      <c r="AF81" s="152">
        <v>0</v>
      </c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2.5" outlineLevel="1" x14ac:dyDescent="0.2">
      <c r="A82" s="145">
        <v>17</v>
      </c>
      <c r="B82" s="146" t="s">
        <v>192</v>
      </c>
      <c r="C82" s="147" t="s">
        <v>193</v>
      </c>
      <c r="D82" s="148" t="s">
        <v>74</v>
      </c>
      <c r="E82" s="149">
        <v>25.182400000000001</v>
      </c>
      <c r="F82" s="169"/>
      <c r="G82" s="150">
        <f>E82*F82</f>
        <v>0</v>
      </c>
      <c r="H82" s="150">
        <v>650.39</v>
      </c>
      <c r="I82" s="150">
        <f>ROUND(E82*H82,2)</f>
        <v>16378.38</v>
      </c>
      <c r="J82" s="150">
        <v>1183.6100000000001</v>
      </c>
      <c r="K82" s="150">
        <f>ROUND(E82*J82,2)</f>
        <v>29806.14</v>
      </c>
      <c r="L82" s="150">
        <v>21</v>
      </c>
      <c r="M82" s="150">
        <f>G82*(1+L82/100)</f>
        <v>0</v>
      </c>
      <c r="N82" s="148">
        <v>1.274E-2</v>
      </c>
      <c r="O82" s="148">
        <f>ROUND(E82*N82,5)</f>
        <v>0.32081999999999999</v>
      </c>
      <c r="P82" s="148">
        <v>0</v>
      </c>
      <c r="Q82" s="148">
        <f>ROUND(E82*P82,5)</f>
        <v>0</v>
      </c>
      <c r="R82" s="148"/>
      <c r="S82" s="148"/>
      <c r="T82" s="151">
        <v>2.9020000000000001</v>
      </c>
      <c r="U82" s="148">
        <f>ROUND(E82*T82,2)</f>
        <v>73.08</v>
      </c>
      <c r="V82" s="152"/>
      <c r="W82" s="170"/>
      <c r="X82" s="152"/>
      <c r="Y82" s="152"/>
      <c r="Z82" s="152"/>
      <c r="AA82" s="152"/>
      <c r="AB82" s="152"/>
      <c r="AC82" s="152"/>
      <c r="AD82" s="152"/>
      <c r="AE82" s="152" t="s">
        <v>75</v>
      </c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48" customHeight="1" outlineLevel="1" x14ac:dyDescent="0.2">
      <c r="A83" s="145"/>
      <c r="B83" s="146"/>
      <c r="C83" s="231" t="s">
        <v>194</v>
      </c>
      <c r="D83" s="232"/>
      <c r="E83" s="233"/>
      <c r="F83" s="234"/>
      <c r="G83" s="235"/>
      <c r="H83" s="150"/>
      <c r="I83" s="150"/>
      <c r="J83" s="150"/>
      <c r="K83" s="150"/>
      <c r="L83" s="150"/>
      <c r="M83" s="150"/>
      <c r="N83" s="148"/>
      <c r="O83" s="148"/>
      <c r="P83" s="148"/>
      <c r="Q83" s="148"/>
      <c r="R83" s="148"/>
      <c r="S83" s="148"/>
      <c r="T83" s="151"/>
      <c r="U83" s="148"/>
      <c r="V83" s="152"/>
      <c r="W83" s="170"/>
      <c r="X83" s="152"/>
      <c r="Y83" s="152"/>
      <c r="Z83" s="152"/>
      <c r="AA83" s="152"/>
      <c r="AB83" s="152"/>
      <c r="AC83" s="152"/>
      <c r="AD83" s="152"/>
      <c r="AE83" s="152"/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45"/>
      <c r="B84" s="146"/>
      <c r="C84" s="153" t="s">
        <v>195</v>
      </c>
      <c r="D84" s="154"/>
      <c r="E84" s="155">
        <v>6.5679999999999996</v>
      </c>
      <c r="F84" s="150"/>
      <c r="G84" s="150"/>
      <c r="H84" s="150"/>
      <c r="I84" s="150"/>
      <c r="J84" s="150"/>
      <c r="K84" s="150"/>
      <c r="L84" s="150"/>
      <c r="M84" s="150"/>
      <c r="N84" s="148"/>
      <c r="O84" s="148"/>
      <c r="P84" s="148"/>
      <c r="Q84" s="148"/>
      <c r="R84" s="148"/>
      <c r="S84" s="148"/>
      <c r="T84" s="151"/>
      <c r="U84" s="148"/>
      <c r="V84" s="152"/>
      <c r="W84" s="170"/>
      <c r="X84" s="152"/>
      <c r="Y84" s="152"/>
      <c r="Z84" s="152"/>
      <c r="AA84" s="152"/>
      <c r="AB84" s="152"/>
      <c r="AC84" s="152"/>
      <c r="AD84" s="152"/>
      <c r="AE84" s="152" t="s">
        <v>76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45"/>
      <c r="B85" s="146"/>
      <c r="C85" s="153" t="s">
        <v>196</v>
      </c>
      <c r="D85" s="154"/>
      <c r="E85" s="155">
        <v>5.6</v>
      </c>
      <c r="F85" s="150"/>
      <c r="G85" s="150"/>
      <c r="H85" s="150"/>
      <c r="I85" s="150"/>
      <c r="J85" s="150"/>
      <c r="K85" s="150"/>
      <c r="L85" s="150"/>
      <c r="M85" s="150"/>
      <c r="N85" s="148"/>
      <c r="O85" s="148"/>
      <c r="P85" s="148"/>
      <c r="Q85" s="148"/>
      <c r="R85" s="148"/>
      <c r="S85" s="148"/>
      <c r="T85" s="151"/>
      <c r="U85" s="148"/>
      <c r="V85" s="152"/>
      <c r="W85" s="170"/>
      <c r="X85" s="152"/>
      <c r="Y85" s="152"/>
      <c r="Z85" s="152"/>
      <c r="AA85" s="152"/>
      <c r="AB85" s="152"/>
      <c r="AC85" s="152"/>
      <c r="AD85" s="152"/>
      <c r="AE85" s="152" t="s">
        <v>76</v>
      </c>
      <c r="AF85" s="152">
        <v>0</v>
      </c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ht="22.5" outlineLevel="1" x14ac:dyDescent="0.2">
      <c r="A86" s="145"/>
      <c r="B86" s="146"/>
      <c r="C86" s="153" t="s">
        <v>197</v>
      </c>
      <c r="D86" s="154"/>
      <c r="E86" s="155">
        <v>3.8079999999999998</v>
      </c>
      <c r="F86" s="150"/>
      <c r="G86" s="150"/>
      <c r="H86" s="150"/>
      <c r="I86" s="150"/>
      <c r="J86" s="150"/>
      <c r="K86" s="150"/>
      <c r="L86" s="150"/>
      <c r="M86" s="150"/>
      <c r="N86" s="148"/>
      <c r="O86" s="148"/>
      <c r="P86" s="148"/>
      <c r="Q86" s="148"/>
      <c r="R86" s="148"/>
      <c r="S86" s="148"/>
      <c r="T86" s="151"/>
      <c r="U86" s="148"/>
      <c r="V86" s="152"/>
      <c r="W86" s="170"/>
      <c r="X86" s="152"/>
      <c r="Y86" s="152"/>
      <c r="Z86" s="152"/>
      <c r="AA86" s="152"/>
      <c r="AB86" s="152"/>
      <c r="AC86" s="152"/>
      <c r="AD86" s="152"/>
      <c r="AE86" s="152" t="s">
        <v>76</v>
      </c>
      <c r="AF86" s="152">
        <v>0</v>
      </c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ht="22.5" outlineLevel="1" x14ac:dyDescent="0.2">
      <c r="A87" s="145"/>
      <c r="B87" s="146"/>
      <c r="C87" s="153" t="s">
        <v>198</v>
      </c>
      <c r="D87" s="154"/>
      <c r="E87" s="155">
        <v>3.7023999999999999</v>
      </c>
      <c r="F87" s="150"/>
      <c r="G87" s="150"/>
      <c r="H87" s="150"/>
      <c r="I87" s="150"/>
      <c r="J87" s="150"/>
      <c r="K87" s="150"/>
      <c r="L87" s="150"/>
      <c r="M87" s="150"/>
      <c r="N87" s="148"/>
      <c r="O87" s="148"/>
      <c r="P87" s="148"/>
      <c r="Q87" s="148"/>
      <c r="R87" s="148"/>
      <c r="S87" s="148"/>
      <c r="T87" s="151"/>
      <c r="U87" s="148"/>
      <c r="V87" s="152"/>
      <c r="W87" s="170"/>
      <c r="X87" s="152"/>
      <c r="Y87" s="152"/>
      <c r="Z87" s="152"/>
      <c r="AA87" s="152"/>
      <c r="AB87" s="152"/>
      <c r="AC87" s="152"/>
      <c r="AD87" s="152"/>
      <c r="AE87" s="152" t="s">
        <v>76</v>
      </c>
      <c r="AF87" s="152">
        <v>0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45"/>
      <c r="B88" s="146"/>
      <c r="C88" s="153" t="s">
        <v>199</v>
      </c>
      <c r="D88" s="154"/>
      <c r="E88" s="155">
        <v>5.5039999999999996</v>
      </c>
      <c r="F88" s="150"/>
      <c r="G88" s="150"/>
      <c r="H88" s="150"/>
      <c r="I88" s="150"/>
      <c r="J88" s="150"/>
      <c r="K88" s="150"/>
      <c r="L88" s="150"/>
      <c r="M88" s="150"/>
      <c r="N88" s="148"/>
      <c r="O88" s="148"/>
      <c r="P88" s="148"/>
      <c r="Q88" s="148"/>
      <c r="R88" s="148"/>
      <c r="S88" s="148"/>
      <c r="T88" s="151"/>
      <c r="U88" s="148"/>
      <c r="V88" s="152"/>
      <c r="W88" s="170"/>
      <c r="X88" s="152"/>
      <c r="Y88" s="152"/>
      <c r="Z88" s="152"/>
      <c r="AA88" s="152"/>
      <c r="AB88" s="152"/>
      <c r="AC88" s="152"/>
      <c r="AD88" s="152"/>
      <c r="AE88" s="152" t="s">
        <v>76</v>
      </c>
      <c r="AF88" s="152">
        <v>0</v>
      </c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45">
        <v>18</v>
      </c>
      <c r="B89" s="146" t="s">
        <v>200</v>
      </c>
      <c r="C89" s="147" t="s">
        <v>201</v>
      </c>
      <c r="D89" s="148" t="s">
        <v>74</v>
      </c>
      <c r="E89" s="149">
        <v>7.5607999999999995</v>
      </c>
      <c r="F89" s="169"/>
      <c r="G89" s="150">
        <f>E89*F89</f>
        <v>0</v>
      </c>
      <c r="H89" s="150">
        <v>460.68</v>
      </c>
      <c r="I89" s="150">
        <f>ROUND(E89*H89,2)</f>
        <v>3483.11</v>
      </c>
      <c r="J89" s="150">
        <v>624.31999999999994</v>
      </c>
      <c r="K89" s="150">
        <f>ROUND(E89*J89,2)</f>
        <v>4720.3599999999997</v>
      </c>
      <c r="L89" s="150">
        <v>21</v>
      </c>
      <c r="M89" s="150">
        <f>G89*(1+L89/100)</f>
        <v>0</v>
      </c>
      <c r="N89" s="148">
        <v>8.8500000000000002E-3</v>
      </c>
      <c r="O89" s="148">
        <f>ROUND(E89*N89,5)</f>
        <v>6.6909999999999997E-2</v>
      </c>
      <c r="P89" s="148">
        <v>0</v>
      </c>
      <c r="Q89" s="148">
        <f>ROUND(E89*P89,5)</f>
        <v>0</v>
      </c>
      <c r="R89" s="148"/>
      <c r="S89" s="148"/>
      <c r="T89" s="151">
        <v>1.5620000000000001</v>
      </c>
      <c r="U89" s="148">
        <f>ROUND(E89*T89,2)</f>
        <v>11.81</v>
      </c>
      <c r="V89" s="152"/>
      <c r="W89" s="170"/>
      <c r="X89" s="152"/>
      <c r="Y89" s="152"/>
      <c r="Z89" s="152"/>
      <c r="AA89" s="152"/>
      <c r="AB89" s="152"/>
      <c r="AC89" s="152"/>
      <c r="AD89" s="152"/>
      <c r="AE89" s="152" t="s">
        <v>75</v>
      </c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ht="22.5" outlineLevel="1" x14ac:dyDescent="0.2">
      <c r="A90" s="145"/>
      <c r="B90" s="146"/>
      <c r="C90" s="153" t="s">
        <v>202</v>
      </c>
      <c r="D90" s="154"/>
      <c r="E90" s="155">
        <v>7.5608000000000004</v>
      </c>
      <c r="F90" s="150"/>
      <c r="G90" s="150"/>
      <c r="H90" s="150"/>
      <c r="I90" s="150"/>
      <c r="J90" s="150"/>
      <c r="K90" s="150"/>
      <c r="L90" s="150"/>
      <c r="M90" s="150"/>
      <c r="N90" s="148"/>
      <c r="O90" s="148"/>
      <c r="P90" s="148"/>
      <c r="Q90" s="148"/>
      <c r="R90" s="148"/>
      <c r="S90" s="148"/>
      <c r="T90" s="151"/>
      <c r="U90" s="148"/>
      <c r="V90" s="152"/>
      <c r="W90" s="170"/>
      <c r="X90" s="152"/>
      <c r="Y90" s="152"/>
      <c r="Z90" s="152"/>
      <c r="AA90" s="152"/>
      <c r="AB90" s="152"/>
      <c r="AC90" s="152"/>
      <c r="AD90" s="152"/>
      <c r="AE90" s="152" t="s">
        <v>76</v>
      </c>
      <c r="AF90" s="152">
        <v>0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x14ac:dyDescent="0.2">
      <c r="A91" s="156" t="s">
        <v>71</v>
      </c>
      <c r="B91" s="157" t="s">
        <v>203</v>
      </c>
      <c r="C91" s="158" t="s">
        <v>204</v>
      </c>
      <c r="D91" s="159"/>
      <c r="E91" s="160"/>
      <c r="F91" s="161"/>
      <c r="G91" s="161">
        <f>SUMIF(AE92:AE198,"&lt;&gt;NOR",G92:G198)</f>
        <v>0</v>
      </c>
      <c r="H91" s="161"/>
      <c r="I91" s="161">
        <f>SUM(I92:I198)</f>
        <v>0</v>
      </c>
      <c r="J91" s="161"/>
      <c r="K91" s="161">
        <f>SUM(K92:K198)</f>
        <v>543230</v>
      </c>
      <c r="L91" s="161"/>
      <c r="M91" s="161">
        <f>SUM(M92:M198)</f>
        <v>0</v>
      </c>
      <c r="N91" s="159"/>
      <c r="O91" s="159">
        <f>SUM(O92:O198)</f>
        <v>0</v>
      </c>
      <c r="P91" s="159"/>
      <c r="Q91" s="159">
        <f>SUM(Q92:Q198)</f>
        <v>0</v>
      </c>
      <c r="R91" s="159"/>
      <c r="S91" s="159"/>
      <c r="T91" s="162"/>
      <c r="U91" s="159">
        <f>SUM(U92:U198)</f>
        <v>0</v>
      </c>
      <c r="AE91" t="s">
        <v>73</v>
      </c>
    </row>
    <row r="92" spans="1:60" ht="22.5" outlineLevel="1" x14ac:dyDescent="0.2">
      <c r="A92" s="145">
        <v>19</v>
      </c>
      <c r="B92" s="146" t="s">
        <v>205</v>
      </c>
      <c r="C92" s="147" t="s">
        <v>206</v>
      </c>
      <c r="D92" s="148" t="s">
        <v>110</v>
      </c>
      <c r="E92" s="149">
        <v>3</v>
      </c>
      <c r="F92" s="169"/>
      <c r="G92" s="150">
        <f>E92*F92</f>
        <v>0</v>
      </c>
      <c r="H92" s="150">
        <v>0</v>
      </c>
      <c r="I92" s="150">
        <f>ROUND(E92*H92,2)</f>
        <v>0</v>
      </c>
      <c r="J92" s="150">
        <v>16080</v>
      </c>
      <c r="K92" s="150">
        <f>ROUND(E92*J92,2)</f>
        <v>48240</v>
      </c>
      <c r="L92" s="150">
        <v>21</v>
      </c>
      <c r="M92" s="150">
        <f>G92*(1+L92/100)</f>
        <v>0</v>
      </c>
      <c r="N92" s="148">
        <v>0</v>
      </c>
      <c r="O92" s="148">
        <f>ROUND(E92*N92,5)</f>
        <v>0</v>
      </c>
      <c r="P92" s="148">
        <v>0</v>
      </c>
      <c r="Q92" s="148">
        <f>ROUND(E92*P92,5)</f>
        <v>0</v>
      </c>
      <c r="R92" s="148"/>
      <c r="S92" s="148"/>
      <c r="T92" s="151">
        <v>0</v>
      </c>
      <c r="U92" s="148">
        <f>ROUND(E92*T92,2)</f>
        <v>0</v>
      </c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75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45"/>
      <c r="B93" s="146"/>
      <c r="C93" s="231" t="s">
        <v>207</v>
      </c>
      <c r="D93" s="232"/>
      <c r="E93" s="233"/>
      <c r="F93" s="234"/>
      <c r="G93" s="235"/>
      <c r="H93" s="150"/>
      <c r="I93" s="150"/>
      <c r="J93" s="150"/>
      <c r="K93" s="150"/>
      <c r="L93" s="150"/>
      <c r="M93" s="150"/>
      <c r="N93" s="148"/>
      <c r="O93" s="148"/>
      <c r="P93" s="148"/>
      <c r="Q93" s="148"/>
      <c r="R93" s="148"/>
      <c r="S93" s="148"/>
      <c r="T93" s="151"/>
      <c r="U93" s="148"/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208</v>
      </c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63" t="str">
        <f t="shared" ref="BA93:BA100" si="3">C93</f>
        <v>Plastové netypizované dvojdílné okno, otevíravé a sklopné dle schéma</v>
      </c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45"/>
      <c r="B94" s="146"/>
      <c r="C94" s="231" t="s">
        <v>209</v>
      </c>
      <c r="D94" s="232"/>
      <c r="E94" s="233"/>
      <c r="F94" s="234"/>
      <c r="G94" s="235"/>
      <c r="H94" s="150"/>
      <c r="I94" s="150"/>
      <c r="J94" s="150"/>
      <c r="K94" s="150"/>
      <c r="L94" s="150"/>
      <c r="M94" s="150"/>
      <c r="N94" s="148"/>
      <c r="O94" s="148"/>
      <c r="P94" s="148"/>
      <c r="Q94" s="148"/>
      <c r="R94" s="148"/>
      <c r="S94" s="148"/>
      <c r="T94" s="151"/>
      <c r="U94" s="148"/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208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63" t="str">
        <f t="shared" si="3"/>
        <v>Stavební otvor(š.v.): 2 400 × 1 340 mm</v>
      </c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45"/>
      <c r="B95" s="146"/>
      <c r="C95" s="231" t="s">
        <v>210</v>
      </c>
      <c r="D95" s="232"/>
      <c r="E95" s="233"/>
      <c r="F95" s="234"/>
      <c r="G95" s="235"/>
      <c r="H95" s="150"/>
      <c r="I95" s="150"/>
      <c r="J95" s="150"/>
      <c r="K95" s="150"/>
      <c r="L95" s="150"/>
      <c r="M95" s="150"/>
      <c r="N95" s="148"/>
      <c r="O95" s="148"/>
      <c r="P95" s="148"/>
      <c r="Q95" s="148"/>
      <c r="R95" s="148"/>
      <c r="S95" s="148"/>
      <c r="T95" s="151"/>
      <c r="U95" s="148"/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208</v>
      </c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63" t="str">
        <f t="shared" si="3"/>
        <v>Zasklení: 	čiré izolační dvojsklo</v>
      </c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45"/>
      <c r="B96" s="146"/>
      <c r="C96" s="231" t="s">
        <v>211</v>
      </c>
      <c r="D96" s="232"/>
      <c r="E96" s="233"/>
      <c r="F96" s="234"/>
      <c r="G96" s="235"/>
      <c r="H96" s="150"/>
      <c r="I96" s="150"/>
      <c r="J96" s="150"/>
      <c r="K96" s="150"/>
      <c r="L96" s="150"/>
      <c r="M96" s="150"/>
      <c r="N96" s="148"/>
      <c r="O96" s="148"/>
      <c r="P96" s="148"/>
      <c r="Q96" s="148"/>
      <c r="R96" s="148"/>
      <c r="S96" s="148"/>
      <c r="T96" s="151"/>
      <c r="U96" s="148"/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208</v>
      </c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63" t="str">
        <f t="shared" si="3"/>
        <v>Rám okna: plastový komorový, barva - modrý odstín - dle původních 	plastových oken</v>
      </c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45"/>
      <c r="B97" s="146"/>
      <c r="C97" s="231" t="s">
        <v>212</v>
      </c>
      <c r="D97" s="232"/>
      <c r="E97" s="233"/>
      <c r="F97" s="234"/>
      <c r="G97" s="235"/>
      <c r="H97" s="150"/>
      <c r="I97" s="150"/>
      <c r="J97" s="150"/>
      <c r="K97" s="150"/>
      <c r="L97" s="150"/>
      <c r="M97" s="150"/>
      <c r="N97" s="148"/>
      <c r="O97" s="148"/>
      <c r="P97" s="148"/>
      <c r="Q97" s="148"/>
      <c r="R97" s="148"/>
      <c r="S97" s="148"/>
      <c r="T97" s="151"/>
      <c r="U97" s="148"/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208</v>
      </c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63" t="str">
        <f t="shared" si="3"/>
        <v>Souč. prostupu tepla: Uw max = 1,2 W/m2K</v>
      </c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45"/>
      <c r="B98" s="146"/>
      <c r="C98" s="231" t="s">
        <v>213</v>
      </c>
      <c r="D98" s="232"/>
      <c r="E98" s="233"/>
      <c r="F98" s="234"/>
      <c r="G98" s="235"/>
      <c r="H98" s="150"/>
      <c r="I98" s="150"/>
      <c r="J98" s="150"/>
      <c r="K98" s="150"/>
      <c r="L98" s="150"/>
      <c r="M98" s="150"/>
      <c r="N98" s="148"/>
      <c r="O98" s="148"/>
      <c r="P98" s="148"/>
      <c r="Q98" s="148"/>
      <c r="R98" s="148"/>
      <c r="S98" s="148"/>
      <c r="T98" s="151"/>
      <c r="U98" s="148"/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208</v>
      </c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63" t="str">
        <f t="shared" si="3"/>
        <v>Kování: 	celoobvodové kování</v>
      </c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45"/>
      <c r="B99" s="146"/>
      <c r="C99" s="231" t="s">
        <v>214</v>
      </c>
      <c r="D99" s="232"/>
      <c r="E99" s="233"/>
      <c r="F99" s="234"/>
      <c r="G99" s="235"/>
      <c r="H99" s="150"/>
      <c r="I99" s="150"/>
      <c r="J99" s="150"/>
      <c r="K99" s="150"/>
      <c r="L99" s="150"/>
      <c r="M99" s="150"/>
      <c r="N99" s="148"/>
      <c r="O99" s="148"/>
      <c r="P99" s="148"/>
      <c r="Q99" s="148"/>
      <c r="R99" s="148"/>
      <c r="S99" s="148"/>
      <c r="T99" s="151"/>
      <c r="U99" s="148"/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208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63" t="str">
        <f t="shared" si="3"/>
        <v>Vnitřní parapet:plastový komůrkový</v>
      </c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45"/>
      <c r="B100" s="146"/>
      <c r="C100" s="231" t="s">
        <v>215</v>
      </c>
      <c r="D100" s="232"/>
      <c r="E100" s="233"/>
      <c r="F100" s="234"/>
      <c r="G100" s="235"/>
      <c r="H100" s="150"/>
      <c r="I100" s="150"/>
      <c r="J100" s="150"/>
      <c r="K100" s="150"/>
      <c r="L100" s="150"/>
      <c r="M100" s="150"/>
      <c r="N100" s="148"/>
      <c r="O100" s="148"/>
      <c r="P100" s="148"/>
      <c r="Q100" s="148"/>
      <c r="R100" s="148"/>
      <c r="S100" s="148"/>
      <c r="T100" s="151"/>
      <c r="U100" s="148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208</v>
      </c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63" t="str">
        <f t="shared" si="3"/>
        <v>Vnější parapet:viz. samostatný prvek</v>
      </c>
      <c r="BB100" s="152"/>
      <c r="BC100" s="152"/>
      <c r="BD100" s="152"/>
      <c r="BE100" s="152"/>
      <c r="BF100" s="152"/>
      <c r="BG100" s="152"/>
      <c r="BH100" s="152"/>
    </row>
    <row r="101" spans="1:60" ht="22.5" outlineLevel="1" x14ac:dyDescent="0.2">
      <c r="A101" s="145">
        <v>20</v>
      </c>
      <c r="B101" s="146" t="s">
        <v>216</v>
      </c>
      <c r="C101" s="147" t="s">
        <v>217</v>
      </c>
      <c r="D101" s="148" t="s">
        <v>110</v>
      </c>
      <c r="E101" s="149">
        <v>3</v>
      </c>
      <c r="F101" s="169"/>
      <c r="G101" s="150">
        <f>E101*F101</f>
        <v>0</v>
      </c>
      <c r="H101" s="150">
        <v>0</v>
      </c>
      <c r="I101" s="150">
        <f>ROUND(E101*H101,2)</f>
        <v>0</v>
      </c>
      <c r="J101" s="150">
        <v>18280</v>
      </c>
      <c r="K101" s="150">
        <f>ROUND(E101*J101,2)</f>
        <v>54840</v>
      </c>
      <c r="L101" s="150">
        <v>21</v>
      </c>
      <c r="M101" s="150">
        <f>G101*(1+L101/100)</f>
        <v>0</v>
      </c>
      <c r="N101" s="148">
        <v>0</v>
      </c>
      <c r="O101" s="148">
        <f>ROUND(E101*N101,5)</f>
        <v>0</v>
      </c>
      <c r="P101" s="148">
        <v>0</v>
      </c>
      <c r="Q101" s="148">
        <f>ROUND(E101*P101,5)</f>
        <v>0</v>
      </c>
      <c r="R101" s="148"/>
      <c r="S101" s="148"/>
      <c r="T101" s="151">
        <v>0</v>
      </c>
      <c r="U101" s="148">
        <f>ROUND(E101*T101,2)</f>
        <v>0</v>
      </c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75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45"/>
      <c r="B102" s="146"/>
      <c r="C102" s="231" t="s">
        <v>207</v>
      </c>
      <c r="D102" s="232"/>
      <c r="E102" s="233"/>
      <c r="F102" s="234"/>
      <c r="G102" s="235"/>
      <c r="H102" s="150"/>
      <c r="I102" s="150"/>
      <c r="J102" s="150"/>
      <c r="K102" s="150"/>
      <c r="L102" s="150"/>
      <c r="M102" s="150"/>
      <c r="N102" s="148"/>
      <c r="O102" s="148"/>
      <c r="P102" s="148"/>
      <c r="Q102" s="148"/>
      <c r="R102" s="148"/>
      <c r="S102" s="148"/>
      <c r="T102" s="151"/>
      <c r="U102" s="148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208</v>
      </c>
      <c r="AF102" s="152"/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63" t="str">
        <f t="shared" ref="BA102:BA109" si="4">C102</f>
        <v>Plastové netypizované dvojdílné okno, otevíravé a sklopné dle schéma</v>
      </c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45"/>
      <c r="B103" s="146"/>
      <c r="C103" s="231" t="s">
        <v>218</v>
      </c>
      <c r="D103" s="232"/>
      <c r="E103" s="233"/>
      <c r="F103" s="234"/>
      <c r="G103" s="235"/>
      <c r="H103" s="150"/>
      <c r="I103" s="150"/>
      <c r="J103" s="150"/>
      <c r="K103" s="150"/>
      <c r="L103" s="150"/>
      <c r="M103" s="150"/>
      <c r="N103" s="148"/>
      <c r="O103" s="148"/>
      <c r="P103" s="148"/>
      <c r="Q103" s="148"/>
      <c r="R103" s="148"/>
      <c r="S103" s="148"/>
      <c r="T103" s="151"/>
      <c r="U103" s="148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208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63" t="str">
        <f t="shared" si="4"/>
        <v>Stavební otvor(š.v.): 1 530 × 2 390 mm</v>
      </c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45"/>
      <c r="B104" s="146"/>
      <c r="C104" s="231" t="s">
        <v>210</v>
      </c>
      <c r="D104" s="232"/>
      <c r="E104" s="233"/>
      <c r="F104" s="234"/>
      <c r="G104" s="235"/>
      <c r="H104" s="150"/>
      <c r="I104" s="150"/>
      <c r="J104" s="150"/>
      <c r="K104" s="150"/>
      <c r="L104" s="150"/>
      <c r="M104" s="150"/>
      <c r="N104" s="148"/>
      <c r="O104" s="148"/>
      <c r="P104" s="148"/>
      <c r="Q104" s="148"/>
      <c r="R104" s="148"/>
      <c r="S104" s="148"/>
      <c r="T104" s="151"/>
      <c r="U104" s="148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 t="s">
        <v>208</v>
      </c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63" t="str">
        <f t="shared" si="4"/>
        <v>Zasklení: 	čiré izolační dvojsklo</v>
      </c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45"/>
      <c r="B105" s="146"/>
      <c r="C105" s="231" t="s">
        <v>211</v>
      </c>
      <c r="D105" s="232"/>
      <c r="E105" s="233"/>
      <c r="F105" s="234"/>
      <c r="G105" s="235"/>
      <c r="H105" s="150"/>
      <c r="I105" s="150"/>
      <c r="J105" s="150"/>
      <c r="K105" s="150"/>
      <c r="L105" s="150"/>
      <c r="M105" s="150"/>
      <c r="N105" s="148"/>
      <c r="O105" s="148"/>
      <c r="P105" s="148"/>
      <c r="Q105" s="148"/>
      <c r="R105" s="148"/>
      <c r="S105" s="148"/>
      <c r="T105" s="151"/>
      <c r="U105" s="148"/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208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63" t="str">
        <f t="shared" si="4"/>
        <v>Rám okna: plastový komorový, barva - modrý odstín - dle původních 	plastových oken</v>
      </c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45"/>
      <c r="B106" s="146"/>
      <c r="C106" s="231" t="s">
        <v>212</v>
      </c>
      <c r="D106" s="232"/>
      <c r="E106" s="233"/>
      <c r="F106" s="234"/>
      <c r="G106" s="235"/>
      <c r="H106" s="150"/>
      <c r="I106" s="150"/>
      <c r="J106" s="150"/>
      <c r="K106" s="150"/>
      <c r="L106" s="150"/>
      <c r="M106" s="150"/>
      <c r="N106" s="148"/>
      <c r="O106" s="148"/>
      <c r="P106" s="148"/>
      <c r="Q106" s="148"/>
      <c r="R106" s="148"/>
      <c r="S106" s="148"/>
      <c r="T106" s="151"/>
      <c r="U106" s="148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208</v>
      </c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63" t="str">
        <f t="shared" si="4"/>
        <v>Souč. prostupu tepla: Uw max = 1,2 W/m2K</v>
      </c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45"/>
      <c r="B107" s="146"/>
      <c r="C107" s="231" t="s">
        <v>213</v>
      </c>
      <c r="D107" s="232"/>
      <c r="E107" s="233"/>
      <c r="F107" s="234"/>
      <c r="G107" s="235"/>
      <c r="H107" s="150"/>
      <c r="I107" s="150"/>
      <c r="J107" s="150"/>
      <c r="K107" s="150"/>
      <c r="L107" s="150"/>
      <c r="M107" s="150"/>
      <c r="N107" s="148"/>
      <c r="O107" s="148"/>
      <c r="P107" s="148"/>
      <c r="Q107" s="148"/>
      <c r="R107" s="148"/>
      <c r="S107" s="148"/>
      <c r="T107" s="151"/>
      <c r="U107" s="148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 t="s">
        <v>208</v>
      </c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63" t="str">
        <f t="shared" si="4"/>
        <v>Kování: 	celoobvodové kování</v>
      </c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45"/>
      <c r="B108" s="146"/>
      <c r="C108" s="231" t="s">
        <v>214</v>
      </c>
      <c r="D108" s="232"/>
      <c r="E108" s="233"/>
      <c r="F108" s="234"/>
      <c r="G108" s="235"/>
      <c r="H108" s="150"/>
      <c r="I108" s="150"/>
      <c r="J108" s="150"/>
      <c r="K108" s="150"/>
      <c r="L108" s="150"/>
      <c r="M108" s="150"/>
      <c r="N108" s="148"/>
      <c r="O108" s="148"/>
      <c r="P108" s="148"/>
      <c r="Q108" s="148"/>
      <c r="R108" s="148"/>
      <c r="S108" s="148"/>
      <c r="T108" s="151"/>
      <c r="U108" s="148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208</v>
      </c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63" t="str">
        <f t="shared" si="4"/>
        <v>Vnitřní parapet:plastový komůrkový</v>
      </c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45"/>
      <c r="B109" s="146"/>
      <c r="C109" s="231" t="s">
        <v>215</v>
      </c>
      <c r="D109" s="232"/>
      <c r="E109" s="233"/>
      <c r="F109" s="234"/>
      <c r="G109" s="235"/>
      <c r="H109" s="150"/>
      <c r="I109" s="150"/>
      <c r="J109" s="150"/>
      <c r="K109" s="150"/>
      <c r="L109" s="150"/>
      <c r="M109" s="150"/>
      <c r="N109" s="148"/>
      <c r="O109" s="148"/>
      <c r="P109" s="148"/>
      <c r="Q109" s="148"/>
      <c r="R109" s="148"/>
      <c r="S109" s="148"/>
      <c r="T109" s="151"/>
      <c r="U109" s="148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208</v>
      </c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63" t="str">
        <f t="shared" si="4"/>
        <v>Vnější parapet:viz. samostatný prvek</v>
      </c>
      <c r="BB109" s="152"/>
      <c r="BC109" s="152"/>
      <c r="BD109" s="152"/>
      <c r="BE109" s="152"/>
      <c r="BF109" s="152"/>
      <c r="BG109" s="152"/>
      <c r="BH109" s="152"/>
    </row>
    <row r="110" spans="1:60" ht="22.5" outlineLevel="1" x14ac:dyDescent="0.2">
      <c r="A110" s="145">
        <v>21</v>
      </c>
      <c r="B110" s="146" t="s">
        <v>219</v>
      </c>
      <c r="C110" s="147" t="s">
        <v>220</v>
      </c>
      <c r="D110" s="148" t="s">
        <v>110</v>
      </c>
      <c r="E110" s="149">
        <v>1</v>
      </c>
      <c r="F110" s="169"/>
      <c r="G110" s="150">
        <f>E110*F110</f>
        <v>0</v>
      </c>
      <c r="H110" s="150">
        <v>0</v>
      </c>
      <c r="I110" s="150">
        <f>ROUND(E110*H110,2)</f>
        <v>0</v>
      </c>
      <c r="J110" s="150">
        <v>36750</v>
      </c>
      <c r="K110" s="150">
        <f>ROUND(E110*J110,2)</f>
        <v>36750</v>
      </c>
      <c r="L110" s="150">
        <v>21</v>
      </c>
      <c r="M110" s="150">
        <f>G110*(1+L110/100)</f>
        <v>0</v>
      </c>
      <c r="N110" s="148">
        <v>0</v>
      </c>
      <c r="O110" s="148">
        <f>ROUND(E110*N110,5)</f>
        <v>0</v>
      </c>
      <c r="P110" s="148">
        <v>0</v>
      </c>
      <c r="Q110" s="148">
        <f>ROUND(E110*P110,5)</f>
        <v>0</v>
      </c>
      <c r="R110" s="148"/>
      <c r="S110" s="148"/>
      <c r="T110" s="151">
        <v>0</v>
      </c>
      <c r="U110" s="148">
        <f>ROUND(E110*T110,2)</f>
        <v>0</v>
      </c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 t="s">
        <v>75</v>
      </c>
      <c r="AF110" s="152"/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45"/>
      <c r="B111" s="146"/>
      <c r="C111" s="231" t="s">
        <v>221</v>
      </c>
      <c r="D111" s="232"/>
      <c r="E111" s="233"/>
      <c r="F111" s="234"/>
      <c r="G111" s="235"/>
      <c r="H111" s="150"/>
      <c r="I111" s="150"/>
      <c r="J111" s="150"/>
      <c r="K111" s="150"/>
      <c r="L111" s="150"/>
      <c r="M111" s="150"/>
      <c r="N111" s="148"/>
      <c r="O111" s="148"/>
      <c r="P111" s="148"/>
      <c r="Q111" s="148"/>
      <c r="R111" s="148"/>
      <c r="S111" s="148"/>
      <c r="T111" s="151"/>
      <c r="U111" s="148"/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208</v>
      </c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63" t="str">
        <f t="shared" ref="BA111:BA118" si="5">C111</f>
        <v>Plastové netypizované šestidílné okno, otevíravé a sklopné dle schéma</v>
      </c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45"/>
      <c r="B112" s="146"/>
      <c r="C112" s="231" t="s">
        <v>222</v>
      </c>
      <c r="D112" s="232"/>
      <c r="E112" s="233"/>
      <c r="F112" s="234"/>
      <c r="G112" s="235"/>
      <c r="H112" s="150"/>
      <c r="I112" s="150"/>
      <c r="J112" s="150"/>
      <c r="K112" s="150"/>
      <c r="L112" s="150"/>
      <c r="M112" s="150"/>
      <c r="N112" s="148"/>
      <c r="O112" s="148"/>
      <c r="P112" s="148"/>
      <c r="Q112" s="148"/>
      <c r="R112" s="148"/>
      <c r="S112" s="148"/>
      <c r="T112" s="151"/>
      <c r="U112" s="148"/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 t="s">
        <v>208</v>
      </c>
      <c r="AF112" s="152"/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63" t="str">
        <f t="shared" si="5"/>
        <v>Stavební otvor(š.v.): 2450 × 3000 mm</v>
      </c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45"/>
      <c r="B113" s="146"/>
      <c r="C113" s="231" t="s">
        <v>210</v>
      </c>
      <c r="D113" s="232"/>
      <c r="E113" s="233"/>
      <c r="F113" s="234"/>
      <c r="G113" s="235"/>
      <c r="H113" s="150"/>
      <c r="I113" s="150"/>
      <c r="J113" s="150"/>
      <c r="K113" s="150"/>
      <c r="L113" s="150"/>
      <c r="M113" s="150"/>
      <c r="N113" s="148"/>
      <c r="O113" s="148"/>
      <c r="P113" s="148"/>
      <c r="Q113" s="148"/>
      <c r="R113" s="148"/>
      <c r="S113" s="148"/>
      <c r="T113" s="151"/>
      <c r="U113" s="148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208</v>
      </c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63" t="str">
        <f t="shared" si="5"/>
        <v>Zasklení: 	čiré izolační dvojsklo</v>
      </c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45"/>
      <c r="B114" s="146"/>
      <c r="C114" s="231" t="s">
        <v>211</v>
      </c>
      <c r="D114" s="232"/>
      <c r="E114" s="233"/>
      <c r="F114" s="234"/>
      <c r="G114" s="235"/>
      <c r="H114" s="150"/>
      <c r="I114" s="150"/>
      <c r="J114" s="150"/>
      <c r="K114" s="150"/>
      <c r="L114" s="150"/>
      <c r="M114" s="150"/>
      <c r="N114" s="148"/>
      <c r="O114" s="148"/>
      <c r="P114" s="148"/>
      <c r="Q114" s="148"/>
      <c r="R114" s="148"/>
      <c r="S114" s="148"/>
      <c r="T114" s="151"/>
      <c r="U114" s="148"/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208</v>
      </c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63" t="str">
        <f t="shared" si="5"/>
        <v>Rám okna: plastový komorový, barva - modrý odstín - dle původních 	plastových oken</v>
      </c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45"/>
      <c r="B115" s="146"/>
      <c r="C115" s="231" t="s">
        <v>212</v>
      </c>
      <c r="D115" s="232"/>
      <c r="E115" s="233"/>
      <c r="F115" s="234"/>
      <c r="G115" s="235"/>
      <c r="H115" s="150"/>
      <c r="I115" s="150"/>
      <c r="J115" s="150"/>
      <c r="K115" s="150"/>
      <c r="L115" s="150"/>
      <c r="M115" s="150"/>
      <c r="N115" s="148"/>
      <c r="O115" s="148"/>
      <c r="P115" s="148"/>
      <c r="Q115" s="148"/>
      <c r="R115" s="148"/>
      <c r="S115" s="148"/>
      <c r="T115" s="151"/>
      <c r="U115" s="148"/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208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63" t="str">
        <f t="shared" si="5"/>
        <v>Souč. prostupu tepla: Uw max = 1,2 W/m2K</v>
      </c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45"/>
      <c r="B116" s="146"/>
      <c r="C116" s="231" t="s">
        <v>213</v>
      </c>
      <c r="D116" s="232"/>
      <c r="E116" s="233"/>
      <c r="F116" s="234"/>
      <c r="G116" s="235"/>
      <c r="H116" s="150"/>
      <c r="I116" s="150"/>
      <c r="J116" s="150"/>
      <c r="K116" s="150"/>
      <c r="L116" s="150"/>
      <c r="M116" s="150"/>
      <c r="N116" s="148"/>
      <c r="O116" s="148"/>
      <c r="P116" s="148"/>
      <c r="Q116" s="148"/>
      <c r="R116" s="148"/>
      <c r="S116" s="148"/>
      <c r="T116" s="151"/>
      <c r="U116" s="148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208</v>
      </c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63" t="str">
        <f t="shared" si="5"/>
        <v>Kování: 	celoobvodové kování</v>
      </c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45"/>
      <c r="B117" s="146"/>
      <c r="C117" s="231" t="s">
        <v>214</v>
      </c>
      <c r="D117" s="232"/>
      <c r="E117" s="233"/>
      <c r="F117" s="234"/>
      <c r="G117" s="235"/>
      <c r="H117" s="150"/>
      <c r="I117" s="150"/>
      <c r="J117" s="150"/>
      <c r="K117" s="150"/>
      <c r="L117" s="150"/>
      <c r="M117" s="150"/>
      <c r="N117" s="148"/>
      <c r="O117" s="148"/>
      <c r="P117" s="148"/>
      <c r="Q117" s="148"/>
      <c r="R117" s="148"/>
      <c r="S117" s="148"/>
      <c r="T117" s="151"/>
      <c r="U117" s="148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 t="s">
        <v>208</v>
      </c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63" t="str">
        <f t="shared" si="5"/>
        <v>Vnitřní parapet:plastový komůrkový</v>
      </c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45"/>
      <c r="B118" s="146"/>
      <c r="C118" s="231" t="s">
        <v>215</v>
      </c>
      <c r="D118" s="232"/>
      <c r="E118" s="233"/>
      <c r="F118" s="234"/>
      <c r="G118" s="235"/>
      <c r="H118" s="150"/>
      <c r="I118" s="150"/>
      <c r="J118" s="150"/>
      <c r="K118" s="150"/>
      <c r="L118" s="150"/>
      <c r="M118" s="150"/>
      <c r="N118" s="148"/>
      <c r="O118" s="148"/>
      <c r="P118" s="148"/>
      <c r="Q118" s="148"/>
      <c r="R118" s="148"/>
      <c r="S118" s="148"/>
      <c r="T118" s="151"/>
      <c r="U118" s="148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208</v>
      </c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63" t="str">
        <f t="shared" si="5"/>
        <v>Vnější parapet:viz. samostatný prvek</v>
      </c>
      <c r="BB118" s="152"/>
      <c r="BC118" s="152"/>
      <c r="BD118" s="152"/>
      <c r="BE118" s="152"/>
      <c r="BF118" s="152"/>
      <c r="BG118" s="152"/>
      <c r="BH118" s="152"/>
    </row>
    <row r="119" spans="1:60" ht="22.5" outlineLevel="1" x14ac:dyDescent="0.2">
      <c r="A119" s="145">
        <v>22</v>
      </c>
      <c r="B119" s="146" t="s">
        <v>223</v>
      </c>
      <c r="C119" s="147" t="s">
        <v>224</v>
      </c>
      <c r="D119" s="148" t="s">
        <v>110</v>
      </c>
      <c r="E119" s="149">
        <v>1</v>
      </c>
      <c r="F119" s="169"/>
      <c r="G119" s="150">
        <f>E119*F119</f>
        <v>0</v>
      </c>
      <c r="H119" s="150">
        <v>0</v>
      </c>
      <c r="I119" s="150">
        <f>ROUND(E119*H119,2)</f>
        <v>0</v>
      </c>
      <c r="J119" s="150">
        <v>34500</v>
      </c>
      <c r="K119" s="150">
        <f>ROUND(E119*J119,2)</f>
        <v>34500</v>
      </c>
      <c r="L119" s="150">
        <v>21</v>
      </c>
      <c r="M119" s="150">
        <f>G119*(1+L119/100)</f>
        <v>0</v>
      </c>
      <c r="N119" s="148">
        <v>0</v>
      </c>
      <c r="O119" s="148">
        <f>ROUND(E119*N119,5)</f>
        <v>0</v>
      </c>
      <c r="P119" s="148">
        <v>0</v>
      </c>
      <c r="Q119" s="148">
        <f>ROUND(E119*P119,5)</f>
        <v>0</v>
      </c>
      <c r="R119" s="148"/>
      <c r="S119" s="148"/>
      <c r="T119" s="151">
        <v>0</v>
      </c>
      <c r="U119" s="148">
        <f>ROUND(E119*T119,2)</f>
        <v>0</v>
      </c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 t="s">
        <v>75</v>
      </c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45"/>
      <c r="B120" s="146"/>
      <c r="C120" s="231" t="s">
        <v>221</v>
      </c>
      <c r="D120" s="232"/>
      <c r="E120" s="233"/>
      <c r="F120" s="234"/>
      <c r="G120" s="235"/>
      <c r="H120" s="150"/>
      <c r="I120" s="150"/>
      <c r="J120" s="150"/>
      <c r="K120" s="150"/>
      <c r="L120" s="150"/>
      <c r="M120" s="150"/>
      <c r="N120" s="148"/>
      <c r="O120" s="148"/>
      <c r="P120" s="148"/>
      <c r="Q120" s="148"/>
      <c r="R120" s="148"/>
      <c r="S120" s="148"/>
      <c r="T120" s="151"/>
      <c r="U120" s="148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208</v>
      </c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63" t="str">
        <f t="shared" ref="BA120:BA127" si="6">C120</f>
        <v>Plastové netypizované šestidílné okno, otevíravé a sklopné dle schéma</v>
      </c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45"/>
      <c r="B121" s="146"/>
      <c r="C121" s="231" t="s">
        <v>225</v>
      </c>
      <c r="D121" s="232"/>
      <c r="E121" s="233"/>
      <c r="F121" s="234"/>
      <c r="G121" s="235"/>
      <c r="H121" s="150"/>
      <c r="I121" s="150"/>
      <c r="J121" s="150"/>
      <c r="K121" s="150"/>
      <c r="L121" s="150"/>
      <c r="M121" s="150"/>
      <c r="N121" s="148"/>
      <c r="O121" s="148"/>
      <c r="P121" s="148"/>
      <c r="Q121" s="148"/>
      <c r="R121" s="148"/>
      <c r="S121" s="148"/>
      <c r="T121" s="151"/>
      <c r="U121" s="148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208</v>
      </c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63" t="str">
        <f t="shared" si="6"/>
        <v>Stavební otvor(š.v.): 2300 × 3000 mm</v>
      </c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45"/>
      <c r="B122" s="146"/>
      <c r="C122" s="231" t="s">
        <v>210</v>
      </c>
      <c r="D122" s="232"/>
      <c r="E122" s="233"/>
      <c r="F122" s="234"/>
      <c r="G122" s="235"/>
      <c r="H122" s="150"/>
      <c r="I122" s="150"/>
      <c r="J122" s="150"/>
      <c r="K122" s="150"/>
      <c r="L122" s="150"/>
      <c r="M122" s="150"/>
      <c r="N122" s="148"/>
      <c r="O122" s="148"/>
      <c r="P122" s="148"/>
      <c r="Q122" s="148"/>
      <c r="R122" s="148"/>
      <c r="S122" s="148"/>
      <c r="T122" s="151"/>
      <c r="U122" s="148"/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208</v>
      </c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63" t="str">
        <f t="shared" si="6"/>
        <v>Zasklení: 	čiré izolační dvojsklo</v>
      </c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45"/>
      <c r="B123" s="146"/>
      <c r="C123" s="231" t="s">
        <v>211</v>
      </c>
      <c r="D123" s="232"/>
      <c r="E123" s="233"/>
      <c r="F123" s="234"/>
      <c r="G123" s="235"/>
      <c r="H123" s="150"/>
      <c r="I123" s="150"/>
      <c r="J123" s="150"/>
      <c r="K123" s="150"/>
      <c r="L123" s="150"/>
      <c r="M123" s="150"/>
      <c r="N123" s="148"/>
      <c r="O123" s="148"/>
      <c r="P123" s="148"/>
      <c r="Q123" s="148"/>
      <c r="R123" s="148"/>
      <c r="S123" s="148"/>
      <c r="T123" s="151"/>
      <c r="U123" s="148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208</v>
      </c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63" t="str">
        <f t="shared" si="6"/>
        <v>Rám okna: plastový komorový, barva - modrý odstín - dle původních 	plastových oken</v>
      </c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45"/>
      <c r="B124" s="146"/>
      <c r="C124" s="231" t="s">
        <v>212</v>
      </c>
      <c r="D124" s="232"/>
      <c r="E124" s="233"/>
      <c r="F124" s="234"/>
      <c r="G124" s="235"/>
      <c r="H124" s="150"/>
      <c r="I124" s="150"/>
      <c r="J124" s="150"/>
      <c r="K124" s="150"/>
      <c r="L124" s="150"/>
      <c r="M124" s="150"/>
      <c r="N124" s="148"/>
      <c r="O124" s="148"/>
      <c r="P124" s="148"/>
      <c r="Q124" s="148"/>
      <c r="R124" s="148"/>
      <c r="S124" s="148"/>
      <c r="T124" s="151"/>
      <c r="U124" s="148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 t="s">
        <v>208</v>
      </c>
      <c r="AF124" s="152"/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63" t="str">
        <f t="shared" si="6"/>
        <v>Souč. prostupu tepla: Uw max = 1,2 W/m2K</v>
      </c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45"/>
      <c r="B125" s="146"/>
      <c r="C125" s="231" t="s">
        <v>213</v>
      </c>
      <c r="D125" s="232"/>
      <c r="E125" s="233"/>
      <c r="F125" s="234"/>
      <c r="G125" s="235"/>
      <c r="H125" s="150"/>
      <c r="I125" s="150"/>
      <c r="J125" s="150"/>
      <c r="K125" s="150"/>
      <c r="L125" s="150"/>
      <c r="M125" s="150"/>
      <c r="N125" s="148"/>
      <c r="O125" s="148"/>
      <c r="P125" s="148"/>
      <c r="Q125" s="148"/>
      <c r="R125" s="148"/>
      <c r="S125" s="148"/>
      <c r="T125" s="151"/>
      <c r="U125" s="148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208</v>
      </c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63" t="str">
        <f t="shared" si="6"/>
        <v>Kování: 	celoobvodové kování</v>
      </c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45"/>
      <c r="B126" s="146"/>
      <c r="C126" s="231" t="s">
        <v>214</v>
      </c>
      <c r="D126" s="232"/>
      <c r="E126" s="233"/>
      <c r="F126" s="234"/>
      <c r="G126" s="235"/>
      <c r="H126" s="150"/>
      <c r="I126" s="150"/>
      <c r="J126" s="150"/>
      <c r="K126" s="150"/>
      <c r="L126" s="150"/>
      <c r="M126" s="150"/>
      <c r="N126" s="148"/>
      <c r="O126" s="148"/>
      <c r="P126" s="148"/>
      <c r="Q126" s="148"/>
      <c r="R126" s="148"/>
      <c r="S126" s="148"/>
      <c r="T126" s="151"/>
      <c r="U126" s="148"/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 t="s">
        <v>208</v>
      </c>
      <c r="AF126" s="152"/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63" t="str">
        <f t="shared" si="6"/>
        <v>Vnitřní parapet:plastový komůrkový</v>
      </c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45"/>
      <c r="B127" s="146"/>
      <c r="C127" s="231" t="s">
        <v>215</v>
      </c>
      <c r="D127" s="232"/>
      <c r="E127" s="233"/>
      <c r="F127" s="234"/>
      <c r="G127" s="235"/>
      <c r="H127" s="150"/>
      <c r="I127" s="150"/>
      <c r="J127" s="150"/>
      <c r="K127" s="150"/>
      <c r="L127" s="150"/>
      <c r="M127" s="150"/>
      <c r="N127" s="148"/>
      <c r="O127" s="148"/>
      <c r="P127" s="148"/>
      <c r="Q127" s="148"/>
      <c r="R127" s="148"/>
      <c r="S127" s="148"/>
      <c r="T127" s="151"/>
      <c r="U127" s="148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208</v>
      </c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63" t="str">
        <f t="shared" si="6"/>
        <v>Vnější parapet:viz. samostatný prvek</v>
      </c>
      <c r="BB127" s="152"/>
      <c r="BC127" s="152"/>
      <c r="BD127" s="152"/>
      <c r="BE127" s="152"/>
      <c r="BF127" s="152"/>
      <c r="BG127" s="152"/>
      <c r="BH127" s="152"/>
    </row>
    <row r="128" spans="1:60" ht="22.5" outlineLevel="1" x14ac:dyDescent="0.2">
      <c r="A128" s="145">
        <v>23</v>
      </c>
      <c r="B128" s="146" t="s">
        <v>226</v>
      </c>
      <c r="C128" s="147" t="s">
        <v>227</v>
      </c>
      <c r="D128" s="148" t="s">
        <v>110</v>
      </c>
      <c r="E128" s="149">
        <v>3</v>
      </c>
      <c r="F128" s="169"/>
      <c r="G128" s="150">
        <f>E128*F128</f>
        <v>0</v>
      </c>
      <c r="H128" s="150">
        <v>0</v>
      </c>
      <c r="I128" s="150">
        <f>ROUND(E128*H128,2)</f>
        <v>0</v>
      </c>
      <c r="J128" s="150">
        <v>14400</v>
      </c>
      <c r="K128" s="150">
        <f>ROUND(E128*J128,2)</f>
        <v>43200</v>
      </c>
      <c r="L128" s="150">
        <v>21</v>
      </c>
      <c r="M128" s="150">
        <f>G128*(1+L128/100)</f>
        <v>0</v>
      </c>
      <c r="N128" s="148">
        <v>0</v>
      </c>
      <c r="O128" s="148">
        <f>ROUND(E128*N128,5)</f>
        <v>0</v>
      </c>
      <c r="P128" s="148">
        <v>0</v>
      </c>
      <c r="Q128" s="148">
        <f>ROUND(E128*P128,5)</f>
        <v>0</v>
      </c>
      <c r="R128" s="148"/>
      <c r="S128" s="148"/>
      <c r="T128" s="151">
        <v>0</v>
      </c>
      <c r="U128" s="148">
        <f>ROUND(E128*T128,2)</f>
        <v>0</v>
      </c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75</v>
      </c>
      <c r="AF128" s="152"/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45"/>
      <c r="B129" s="146"/>
      <c r="C129" s="231" t="s">
        <v>228</v>
      </c>
      <c r="D129" s="232"/>
      <c r="E129" s="233"/>
      <c r="F129" s="234"/>
      <c r="G129" s="235"/>
      <c r="H129" s="150"/>
      <c r="I129" s="150"/>
      <c r="J129" s="150"/>
      <c r="K129" s="150"/>
      <c r="L129" s="150"/>
      <c r="M129" s="150"/>
      <c r="N129" s="148"/>
      <c r="O129" s="148"/>
      <c r="P129" s="148"/>
      <c r="Q129" s="148"/>
      <c r="R129" s="148"/>
      <c r="S129" s="148"/>
      <c r="T129" s="151"/>
      <c r="U129" s="148"/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208</v>
      </c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63" t="str">
        <f t="shared" ref="BA129:BA136" si="7">C129</f>
        <v>Plastové netypizované trojdílné okno, otevíravé a sklopné dle schéma</v>
      </c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45"/>
      <c r="B130" s="146"/>
      <c r="C130" s="231" t="s">
        <v>229</v>
      </c>
      <c r="D130" s="232"/>
      <c r="E130" s="233"/>
      <c r="F130" s="234"/>
      <c r="G130" s="235"/>
      <c r="H130" s="150"/>
      <c r="I130" s="150"/>
      <c r="J130" s="150"/>
      <c r="K130" s="150"/>
      <c r="L130" s="150"/>
      <c r="M130" s="150"/>
      <c r="N130" s="148"/>
      <c r="O130" s="148"/>
      <c r="P130" s="148"/>
      <c r="Q130" s="148"/>
      <c r="R130" s="148"/>
      <c r="S130" s="148"/>
      <c r="T130" s="151"/>
      <c r="U130" s="148"/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208</v>
      </c>
      <c r="AF130" s="152"/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63" t="str">
        <f t="shared" si="7"/>
        <v>Stavební otvor(š.v.): 2400× 1200 mm</v>
      </c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45"/>
      <c r="B131" s="146"/>
      <c r="C131" s="231" t="s">
        <v>210</v>
      </c>
      <c r="D131" s="232"/>
      <c r="E131" s="233"/>
      <c r="F131" s="234"/>
      <c r="G131" s="235"/>
      <c r="H131" s="150"/>
      <c r="I131" s="150"/>
      <c r="J131" s="150"/>
      <c r="K131" s="150"/>
      <c r="L131" s="150"/>
      <c r="M131" s="150"/>
      <c r="N131" s="148"/>
      <c r="O131" s="148"/>
      <c r="P131" s="148"/>
      <c r="Q131" s="148"/>
      <c r="R131" s="148"/>
      <c r="S131" s="148"/>
      <c r="T131" s="151"/>
      <c r="U131" s="148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 t="s">
        <v>208</v>
      </c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63" t="str">
        <f t="shared" si="7"/>
        <v>Zasklení: 	čiré izolační dvojsklo</v>
      </c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45"/>
      <c r="B132" s="146"/>
      <c r="C132" s="231" t="s">
        <v>211</v>
      </c>
      <c r="D132" s="232"/>
      <c r="E132" s="233"/>
      <c r="F132" s="234"/>
      <c r="G132" s="235"/>
      <c r="H132" s="150"/>
      <c r="I132" s="150"/>
      <c r="J132" s="150"/>
      <c r="K132" s="150"/>
      <c r="L132" s="150"/>
      <c r="M132" s="150"/>
      <c r="N132" s="148"/>
      <c r="O132" s="148"/>
      <c r="P132" s="148"/>
      <c r="Q132" s="148"/>
      <c r="R132" s="148"/>
      <c r="S132" s="148"/>
      <c r="T132" s="151"/>
      <c r="U132" s="148"/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208</v>
      </c>
      <c r="AF132" s="152"/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63" t="str">
        <f t="shared" si="7"/>
        <v>Rám okna: plastový komorový, barva - modrý odstín - dle původních 	plastových oken</v>
      </c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45"/>
      <c r="B133" s="146"/>
      <c r="C133" s="231" t="s">
        <v>212</v>
      </c>
      <c r="D133" s="232"/>
      <c r="E133" s="233"/>
      <c r="F133" s="234"/>
      <c r="G133" s="235"/>
      <c r="H133" s="150"/>
      <c r="I133" s="150"/>
      <c r="J133" s="150"/>
      <c r="K133" s="150"/>
      <c r="L133" s="150"/>
      <c r="M133" s="150"/>
      <c r="N133" s="148"/>
      <c r="O133" s="148"/>
      <c r="P133" s="148"/>
      <c r="Q133" s="148"/>
      <c r="R133" s="148"/>
      <c r="S133" s="148"/>
      <c r="T133" s="151"/>
      <c r="U133" s="148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 t="s">
        <v>208</v>
      </c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63" t="str">
        <f t="shared" si="7"/>
        <v>Souč. prostupu tepla: Uw max = 1,2 W/m2K</v>
      </c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45"/>
      <c r="B134" s="146"/>
      <c r="C134" s="231" t="s">
        <v>213</v>
      </c>
      <c r="D134" s="232"/>
      <c r="E134" s="233"/>
      <c r="F134" s="234"/>
      <c r="G134" s="235"/>
      <c r="H134" s="150"/>
      <c r="I134" s="150"/>
      <c r="J134" s="150"/>
      <c r="K134" s="150"/>
      <c r="L134" s="150"/>
      <c r="M134" s="150"/>
      <c r="N134" s="148"/>
      <c r="O134" s="148"/>
      <c r="P134" s="148"/>
      <c r="Q134" s="148"/>
      <c r="R134" s="148"/>
      <c r="S134" s="148"/>
      <c r="T134" s="151"/>
      <c r="U134" s="148"/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208</v>
      </c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63" t="str">
        <f t="shared" si="7"/>
        <v>Kování: 	celoobvodové kování</v>
      </c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45"/>
      <c r="B135" s="146"/>
      <c r="C135" s="231" t="s">
        <v>214</v>
      </c>
      <c r="D135" s="232"/>
      <c r="E135" s="233"/>
      <c r="F135" s="234"/>
      <c r="G135" s="235"/>
      <c r="H135" s="150"/>
      <c r="I135" s="150"/>
      <c r="J135" s="150"/>
      <c r="K135" s="150"/>
      <c r="L135" s="150"/>
      <c r="M135" s="150"/>
      <c r="N135" s="148"/>
      <c r="O135" s="148"/>
      <c r="P135" s="148"/>
      <c r="Q135" s="148"/>
      <c r="R135" s="148"/>
      <c r="S135" s="148"/>
      <c r="T135" s="151"/>
      <c r="U135" s="148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 t="s">
        <v>208</v>
      </c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63" t="str">
        <f t="shared" si="7"/>
        <v>Vnitřní parapet:plastový komůrkový</v>
      </c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45"/>
      <c r="B136" s="146"/>
      <c r="C136" s="231" t="s">
        <v>215</v>
      </c>
      <c r="D136" s="232"/>
      <c r="E136" s="233"/>
      <c r="F136" s="234"/>
      <c r="G136" s="235"/>
      <c r="H136" s="150"/>
      <c r="I136" s="150"/>
      <c r="J136" s="150"/>
      <c r="K136" s="150"/>
      <c r="L136" s="150"/>
      <c r="M136" s="150"/>
      <c r="N136" s="148"/>
      <c r="O136" s="148"/>
      <c r="P136" s="148"/>
      <c r="Q136" s="148"/>
      <c r="R136" s="148"/>
      <c r="S136" s="148"/>
      <c r="T136" s="151"/>
      <c r="U136" s="148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208</v>
      </c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63" t="str">
        <f t="shared" si="7"/>
        <v>Vnější parapet:viz. samostatný prvek</v>
      </c>
      <c r="BB136" s="152"/>
      <c r="BC136" s="152"/>
      <c r="BD136" s="152"/>
      <c r="BE136" s="152"/>
      <c r="BF136" s="152"/>
      <c r="BG136" s="152"/>
      <c r="BH136" s="152"/>
    </row>
    <row r="137" spans="1:60" ht="22.5" outlineLevel="1" x14ac:dyDescent="0.2">
      <c r="A137" s="145">
        <v>24</v>
      </c>
      <c r="B137" s="146" t="s">
        <v>230</v>
      </c>
      <c r="C137" s="147" t="s">
        <v>231</v>
      </c>
      <c r="D137" s="148" t="s">
        <v>110</v>
      </c>
      <c r="E137" s="149">
        <v>1</v>
      </c>
      <c r="F137" s="169"/>
      <c r="G137" s="150">
        <f>E137*F137</f>
        <v>0</v>
      </c>
      <c r="H137" s="150">
        <v>0</v>
      </c>
      <c r="I137" s="150">
        <f>ROUND(E137*H137,2)</f>
        <v>0</v>
      </c>
      <c r="J137" s="150">
        <v>5400</v>
      </c>
      <c r="K137" s="150">
        <f>ROUND(E137*J137,2)</f>
        <v>5400</v>
      </c>
      <c r="L137" s="150">
        <v>21</v>
      </c>
      <c r="M137" s="150">
        <f>G137*(1+L137/100)</f>
        <v>0</v>
      </c>
      <c r="N137" s="148">
        <v>0</v>
      </c>
      <c r="O137" s="148">
        <f>ROUND(E137*N137,5)</f>
        <v>0</v>
      </c>
      <c r="P137" s="148">
        <v>0</v>
      </c>
      <c r="Q137" s="148">
        <f>ROUND(E137*P137,5)</f>
        <v>0</v>
      </c>
      <c r="R137" s="148"/>
      <c r="S137" s="148"/>
      <c r="T137" s="151">
        <v>0</v>
      </c>
      <c r="U137" s="148">
        <f>ROUND(E137*T137,2)</f>
        <v>0</v>
      </c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 t="s">
        <v>75</v>
      </c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45"/>
      <c r="B138" s="146"/>
      <c r="C138" s="231" t="s">
        <v>232</v>
      </c>
      <c r="D138" s="232"/>
      <c r="E138" s="233"/>
      <c r="F138" s="234"/>
      <c r="G138" s="235"/>
      <c r="H138" s="150"/>
      <c r="I138" s="150"/>
      <c r="J138" s="150"/>
      <c r="K138" s="150"/>
      <c r="L138" s="150"/>
      <c r="M138" s="150"/>
      <c r="N138" s="148"/>
      <c r="O138" s="148"/>
      <c r="P138" s="148"/>
      <c r="Q138" s="148"/>
      <c r="R138" s="148"/>
      <c r="S138" s="148"/>
      <c r="T138" s="151"/>
      <c r="U138" s="148"/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 t="s">
        <v>208</v>
      </c>
      <c r="AF138" s="152"/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63" t="str">
        <f t="shared" ref="BA138:BA145" si="8">C138</f>
        <v>Plastové netypizované jednodílné okno, otevíravé a sklopné dle schéma</v>
      </c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45"/>
      <c r="B139" s="146"/>
      <c r="C139" s="231" t="s">
        <v>233</v>
      </c>
      <c r="D139" s="232"/>
      <c r="E139" s="233"/>
      <c r="F139" s="234"/>
      <c r="G139" s="235"/>
      <c r="H139" s="150"/>
      <c r="I139" s="150"/>
      <c r="J139" s="150"/>
      <c r="K139" s="150"/>
      <c r="L139" s="150"/>
      <c r="M139" s="150"/>
      <c r="N139" s="148"/>
      <c r="O139" s="148"/>
      <c r="P139" s="148"/>
      <c r="Q139" s="148"/>
      <c r="R139" s="148"/>
      <c r="S139" s="148"/>
      <c r="T139" s="151"/>
      <c r="U139" s="148"/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208</v>
      </c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63" t="str">
        <f t="shared" si="8"/>
        <v>Stavební otvor(š.v.): 900× 1200 mm</v>
      </c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45"/>
      <c r="B140" s="146"/>
      <c r="C140" s="231" t="s">
        <v>210</v>
      </c>
      <c r="D140" s="232"/>
      <c r="E140" s="233"/>
      <c r="F140" s="234"/>
      <c r="G140" s="235"/>
      <c r="H140" s="150"/>
      <c r="I140" s="150"/>
      <c r="J140" s="150"/>
      <c r="K140" s="150"/>
      <c r="L140" s="150"/>
      <c r="M140" s="150"/>
      <c r="N140" s="148"/>
      <c r="O140" s="148"/>
      <c r="P140" s="148"/>
      <c r="Q140" s="148"/>
      <c r="R140" s="148"/>
      <c r="S140" s="148"/>
      <c r="T140" s="151"/>
      <c r="U140" s="148"/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 t="s">
        <v>208</v>
      </c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63" t="str">
        <f t="shared" si="8"/>
        <v>Zasklení: 	čiré izolační dvojsklo</v>
      </c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45"/>
      <c r="B141" s="146"/>
      <c r="C141" s="231" t="s">
        <v>211</v>
      </c>
      <c r="D141" s="232"/>
      <c r="E141" s="233"/>
      <c r="F141" s="234"/>
      <c r="G141" s="235"/>
      <c r="H141" s="150"/>
      <c r="I141" s="150"/>
      <c r="J141" s="150"/>
      <c r="K141" s="150"/>
      <c r="L141" s="150"/>
      <c r="M141" s="150"/>
      <c r="N141" s="148"/>
      <c r="O141" s="148"/>
      <c r="P141" s="148"/>
      <c r="Q141" s="148"/>
      <c r="R141" s="148"/>
      <c r="S141" s="148"/>
      <c r="T141" s="151"/>
      <c r="U141" s="148"/>
      <c r="V141" s="152"/>
      <c r="W141" s="152"/>
      <c r="X141" s="152"/>
      <c r="Y141" s="152"/>
      <c r="Z141" s="152"/>
      <c r="AA141" s="152"/>
      <c r="AB141" s="152"/>
      <c r="AC141" s="152"/>
      <c r="AD141" s="152"/>
      <c r="AE141" s="152" t="s">
        <v>208</v>
      </c>
      <c r="AF141" s="152"/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63" t="str">
        <f t="shared" si="8"/>
        <v>Rám okna: plastový komorový, barva - modrý odstín - dle původních 	plastových oken</v>
      </c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45"/>
      <c r="B142" s="146"/>
      <c r="C142" s="231" t="s">
        <v>212</v>
      </c>
      <c r="D142" s="232"/>
      <c r="E142" s="233"/>
      <c r="F142" s="234"/>
      <c r="G142" s="235"/>
      <c r="H142" s="150"/>
      <c r="I142" s="150"/>
      <c r="J142" s="150"/>
      <c r="K142" s="150"/>
      <c r="L142" s="150"/>
      <c r="M142" s="150"/>
      <c r="N142" s="148"/>
      <c r="O142" s="148"/>
      <c r="P142" s="148"/>
      <c r="Q142" s="148"/>
      <c r="R142" s="148"/>
      <c r="S142" s="148"/>
      <c r="T142" s="151"/>
      <c r="U142" s="148"/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 t="s">
        <v>208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63" t="str">
        <f t="shared" si="8"/>
        <v>Souč. prostupu tepla: Uw max = 1,2 W/m2K</v>
      </c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45"/>
      <c r="B143" s="146"/>
      <c r="C143" s="231" t="s">
        <v>213</v>
      </c>
      <c r="D143" s="232"/>
      <c r="E143" s="233"/>
      <c r="F143" s="234"/>
      <c r="G143" s="235"/>
      <c r="H143" s="150"/>
      <c r="I143" s="150"/>
      <c r="J143" s="150"/>
      <c r="K143" s="150"/>
      <c r="L143" s="150"/>
      <c r="M143" s="150"/>
      <c r="N143" s="148"/>
      <c r="O143" s="148"/>
      <c r="P143" s="148"/>
      <c r="Q143" s="148"/>
      <c r="R143" s="148"/>
      <c r="S143" s="148"/>
      <c r="T143" s="151"/>
      <c r="U143" s="148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 t="s">
        <v>208</v>
      </c>
      <c r="AF143" s="152"/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63" t="str">
        <f t="shared" si="8"/>
        <v>Kování: 	celoobvodové kování</v>
      </c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45"/>
      <c r="B144" s="146"/>
      <c r="C144" s="231" t="s">
        <v>214</v>
      </c>
      <c r="D144" s="232"/>
      <c r="E144" s="233"/>
      <c r="F144" s="234"/>
      <c r="G144" s="235"/>
      <c r="H144" s="150"/>
      <c r="I144" s="150"/>
      <c r="J144" s="150"/>
      <c r="K144" s="150"/>
      <c r="L144" s="150"/>
      <c r="M144" s="150"/>
      <c r="N144" s="148"/>
      <c r="O144" s="148"/>
      <c r="P144" s="148"/>
      <c r="Q144" s="148"/>
      <c r="R144" s="148"/>
      <c r="S144" s="148"/>
      <c r="T144" s="151"/>
      <c r="U144" s="148"/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 t="s">
        <v>208</v>
      </c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63" t="str">
        <f t="shared" si="8"/>
        <v>Vnitřní parapet:plastový komůrkový</v>
      </c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45"/>
      <c r="B145" s="146"/>
      <c r="C145" s="231" t="s">
        <v>215</v>
      </c>
      <c r="D145" s="232"/>
      <c r="E145" s="233"/>
      <c r="F145" s="234"/>
      <c r="G145" s="235"/>
      <c r="H145" s="150"/>
      <c r="I145" s="150"/>
      <c r="J145" s="150"/>
      <c r="K145" s="150"/>
      <c r="L145" s="150"/>
      <c r="M145" s="150"/>
      <c r="N145" s="148"/>
      <c r="O145" s="148"/>
      <c r="P145" s="148"/>
      <c r="Q145" s="148"/>
      <c r="R145" s="148"/>
      <c r="S145" s="148"/>
      <c r="T145" s="151"/>
      <c r="U145" s="148"/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 t="s">
        <v>208</v>
      </c>
      <c r="AF145" s="152"/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63" t="str">
        <f t="shared" si="8"/>
        <v>Vnější parapet:viz. samostatný prvek</v>
      </c>
      <c r="BB145" s="152"/>
      <c r="BC145" s="152"/>
      <c r="BD145" s="152"/>
      <c r="BE145" s="152"/>
      <c r="BF145" s="152"/>
      <c r="BG145" s="152"/>
      <c r="BH145" s="152"/>
    </row>
    <row r="146" spans="1:60" ht="22.5" outlineLevel="1" x14ac:dyDescent="0.2">
      <c r="A146" s="145">
        <v>25</v>
      </c>
      <c r="B146" s="146" t="s">
        <v>234</v>
      </c>
      <c r="C146" s="147" t="s">
        <v>235</v>
      </c>
      <c r="D146" s="148" t="s">
        <v>110</v>
      </c>
      <c r="E146" s="149">
        <v>1</v>
      </c>
      <c r="F146" s="169"/>
      <c r="G146" s="150">
        <f>E146*F146</f>
        <v>0</v>
      </c>
      <c r="H146" s="150">
        <v>0</v>
      </c>
      <c r="I146" s="150">
        <f>ROUND(E146*H146,2)</f>
        <v>0</v>
      </c>
      <c r="J146" s="150">
        <v>26400</v>
      </c>
      <c r="K146" s="150">
        <f>ROUND(E146*J146,2)</f>
        <v>26400</v>
      </c>
      <c r="L146" s="150">
        <v>21</v>
      </c>
      <c r="M146" s="150">
        <f>G146*(1+L146/100)</f>
        <v>0</v>
      </c>
      <c r="N146" s="148">
        <v>0</v>
      </c>
      <c r="O146" s="148">
        <f>ROUND(E146*N146,5)</f>
        <v>0</v>
      </c>
      <c r="P146" s="148">
        <v>0</v>
      </c>
      <c r="Q146" s="148">
        <f>ROUND(E146*P146,5)</f>
        <v>0</v>
      </c>
      <c r="R146" s="148"/>
      <c r="S146" s="148"/>
      <c r="T146" s="151">
        <v>0</v>
      </c>
      <c r="U146" s="148">
        <f>ROUND(E146*T146,2)</f>
        <v>0</v>
      </c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 t="s">
        <v>75</v>
      </c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45"/>
      <c r="B147" s="146"/>
      <c r="C147" s="231" t="s">
        <v>236</v>
      </c>
      <c r="D147" s="232"/>
      <c r="E147" s="233"/>
      <c r="F147" s="234"/>
      <c r="G147" s="235"/>
      <c r="H147" s="150"/>
      <c r="I147" s="150"/>
      <c r="J147" s="150"/>
      <c r="K147" s="150"/>
      <c r="L147" s="150"/>
      <c r="M147" s="150"/>
      <c r="N147" s="148"/>
      <c r="O147" s="148"/>
      <c r="P147" s="148"/>
      <c r="Q147" s="148"/>
      <c r="R147" s="148"/>
      <c r="S147" s="148"/>
      <c r="T147" s="151"/>
      <c r="U147" s="148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 t="s">
        <v>208</v>
      </c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63" t="str">
        <f t="shared" ref="BA147:BA154" si="9">C147</f>
        <v>Plastové netypizované čtyřdílné okno, otevíravé a sklopné dle schéma</v>
      </c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45"/>
      <c r="B148" s="146"/>
      <c r="C148" s="231" t="s">
        <v>237</v>
      </c>
      <c r="D148" s="232"/>
      <c r="E148" s="233"/>
      <c r="F148" s="234"/>
      <c r="G148" s="235"/>
      <c r="H148" s="150"/>
      <c r="I148" s="150"/>
      <c r="J148" s="150"/>
      <c r="K148" s="150"/>
      <c r="L148" s="150"/>
      <c r="M148" s="150"/>
      <c r="N148" s="148"/>
      <c r="O148" s="148"/>
      <c r="P148" s="148"/>
      <c r="Q148" s="148"/>
      <c r="R148" s="148"/>
      <c r="S148" s="148"/>
      <c r="T148" s="151"/>
      <c r="U148" s="148"/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 t="s">
        <v>208</v>
      </c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63" t="str">
        <f t="shared" si="9"/>
        <v>Stavební otvor(š.v.): 2400× 2200 mm</v>
      </c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45"/>
      <c r="B149" s="146"/>
      <c r="C149" s="231" t="s">
        <v>210</v>
      </c>
      <c r="D149" s="232"/>
      <c r="E149" s="233"/>
      <c r="F149" s="234"/>
      <c r="G149" s="235"/>
      <c r="H149" s="150"/>
      <c r="I149" s="150"/>
      <c r="J149" s="150"/>
      <c r="K149" s="150"/>
      <c r="L149" s="150"/>
      <c r="M149" s="150"/>
      <c r="N149" s="148"/>
      <c r="O149" s="148"/>
      <c r="P149" s="148"/>
      <c r="Q149" s="148"/>
      <c r="R149" s="148"/>
      <c r="S149" s="148"/>
      <c r="T149" s="151"/>
      <c r="U149" s="148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 t="s">
        <v>208</v>
      </c>
      <c r="AF149" s="152"/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63" t="str">
        <f t="shared" si="9"/>
        <v>Zasklení: 	čiré izolační dvojsklo</v>
      </c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45"/>
      <c r="B150" s="146"/>
      <c r="C150" s="231" t="s">
        <v>211</v>
      </c>
      <c r="D150" s="232"/>
      <c r="E150" s="233"/>
      <c r="F150" s="234"/>
      <c r="G150" s="235"/>
      <c r="H150" s="150"/>
      <c r="I150" s="150"/>
      <c r="J150" s="150"/>
      <c r="K150" s="150"/>
      <c r="L150" s="150"/>
      <c r="M150" s="150"/>
      <c r="N150" s="148"/>
      <c r="O150" s="148"/>
      <c r="P150" s="148"/>
      <c r="Q150" s="148"/>
      <c r="R150" s="148"/>
      <c r="S150" s="148"/>
      <c r="T150" s="151"/>
      <c r="U150" s="148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 t="s">
        <v>208</v>
      </c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63" t="str">
        <f t="shared" si="9"/>
        <v>Rám okna: plastový komorový, barva - modrý odstín - dle původních 	plastových oken</v>
      </c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45"/>
      <c r="B151" s="146"/>
      <c r="C151" s="231" t="s">
        <v>212</v>
      </c>
      <c r="D151" s="232"/>
      <c r="E151" s="233"/>
      <c r="F151" s="234"/>
      <c r="G151" s="235"/>
      <c r="H151" s="150"/>
      <c r="I151" s="150"/>
      <c r="J151" s="150"/>
      <c r="K151" s="150"/>
      <c r="L151" s="150"/>
      <c r="M151" s="150"/>
      <c r="N151" s="148"/>
      <c r="O151" s="148"/>
      <c r="P151" s="148"/>
      <c r="Q151" s="148"/>
      <c r="R151" s="148"/>
      <c r="S151" s="148"/>
      <c r="T151" s="151"/>
      <c r="U151" s="148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 t="s">
        <v>208</v>
      </c>
      <c r="AF151" s="152"/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63" t="str">
        <f t="shared" si="9"/>
        <v>Souč. prostupu tepla: Uw max = 1,2 W/m2K</v>
      </c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45"/>
      <c r="B152" s="146"/>
      <c r="C152" s="231" t="s">
        <v>213</v>
      </c>
      <c r="D152" s="232"/>
      <c r="E152" s="233"/>
      <c r="F152" s="234"/>
      <c r="G152" s="235"/>
      <c r="H152" s="150"/>
      <c r="I152" s="150"/>
      <c r="J152" s="150"/>
      <c r="K152" s="150"/>
      <c r="L152" s="150"/>
      <c r="M152" s="150"/>
      <c r="N152" s="148"/>
      <c r="O152" s="148"/>
      <c r="P152" s="148"/>
      <c r="Q152" s="148"/>
      <c r="R152" s="148"/>
      <c r="S152" s="148"/>
      <c r="T152" s="151"/>
      <c r="U152" s="148"/>
      <c r="V152" s="152"/>
      <c r="W152" s="152"/>
      <c r="X152" s="152"/>
      <c r="Y152" s="152"/>
      <c r="Z152" s="152"/>
      <c r="AA152" s="152"/>
      <c r="AB152" s="152"/>
      <c r="AC152" s="152"/>
      <c r="AD152" s="152"/>
      <c r="AE152" s="152" t="s">
        <v>208</v>
      </c>
      <c r="AF152" s="152"/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63" t="str">
        <f t="shared" si="9"/>
        <v>Kování: 	celoobvodové kování</v>
      </c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45"/>
      <c r="B153" s="146"/>
      <c r="C153" s="231" t="s">
        <v>214</v>
      </c>
      <c r="D153" s="232"/>
      <c r="E153" s="233"/>
      <c r="F153" s="234"/>
      <c r="G153" s="235"/>
      <c r="H153" s="150"/>
      <c r="I153" s="150"/>
      <c r="J153" s="150"/>
      <c r="K153" s="150"/>
      <c r="L153" s="150"/>
      <c r="M153" s="150"/>
      <c r="N153" s="148"/>
      <c r="O153" s="148"/>
      <c r="P153" s="148"/>
      <c r="Q153" s="148"/>
      <c r="R153" s="148"/>
      <c r="S153" s="148"/>
      <c r="T153" s="151"/>
      <c r="U153" s="148"/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 t="s">
        <v>208</v>
      </c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63" t="str">
        <f t="shared" si="9"/>
        <v>Vnitřní parapet:plastový komůrkový</v>
      </c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45"/>
      <c r="B154" s="146"/>
      <c r="C154" s="231" t="s">
        <v>215</v>
      </c>
      <c r="D154" s="232"/>
      <c r="E154" s="233"/>
      <c r="F154" s="234"/>
      <c r="G154" s="235"/>
      <c r="H154" s="150"/>
      <c r="I154" s="150"/>
      <c r="J154" s="150"/>
      <c r="K154" s="150"/>
      <c r="L154" s="150"/>
      <c r="M154" s="150"/>
      <c r="N154" s="148"/>
      <c r="O154" s="148"/>
      <c r="P154" s="148"/>
      <c r="Q154" s="148"/>
      <c r="R154" s="148"/>
      <c r="S154" s="148"/>
      <c r="T154" s="151"/>
      <c r="U154" s="148"/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 t="s">
        <v>208</v>
      </c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63" t="str">
        <f t="shared" si="9"/>
        <v>Vnější parapet:viz. samostatný prvek</v>
      </c>
      <c r="BB154" s="152"/>
      <c r="BC154" s="152"/>
      <c r="BD154" s="152"/>
      <c r="BE154" s="152"/>
      <c r="BF154" s="152"/>
      <c r="BG154" s="152"/>
      <c r="BH154" s="152"/>
    </row>
    <row r="155" spans="1:60" ht="22.5" outlineLevel="1" x14ac:dyDescent="0.2">
      <c r="A155" s="145">
        <v>26</v>
      </c>
      <c r="B155" s="146" t="s">
        <v>238</v>
      </c>
      <c r="C155" s="147" t="s">
        <v>239</v>
      </c>
      <c r="D155" s="148" t="s">
        <v>110</v>
      </c>
      <c r="E155" s="149">
        <v>1</v>
      </c>
      <c r="F155" s="169"/>
      <c r="G155" s="150">
        <f>E155*F155</f>
        <v>0</v>
      </c>
      <c r="H155" s="150">
        <v>0</v>
      </c>
      <c r="I155" s="150">
        <f>ROUND(E155*H155,2)</f>
        <v>0</v>
      </c>
      <c r="J155" s="150">
        <v>24700</v>
      </c>
      <c r="K155" s="150">
        <f>ROUND(E155*J155,2)</f>
        <v>24700</v>
      </c>
      <c r="L155" s="150">
        <v>21</v>
      </c>
      <c r="M155" s="150">
        <f>G155*(1+L155/100)</f>
        <v>0</v>
      </c>
      <c r="N155" s="148">
        <v>0</v>
      </c>
      <c r="O155" s="148">
        <f>ROUND(E155*N155,5)</f>
        <v>0</v>
      </c>
      <c r="P155" s="148">
        <v>0</v>
      </c>
      <c r="Q155" s="148">
        <f>ROUND(E155*P155,5)</f>
        <v>0</v>
      </c>
      <c r="R155" s="148"/>
      <c r="S155" s="148"/>
      <c r="T155" s="151">
        <v>0</v>
      </c>
      <c r="U155" s="148">
        <f>ROUND(E155*T155,2)</f>
        <v>0</v>
      </c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 t="s">
        <v>75</v>
      </c>
      <c r="AF155" s="152"/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45"/>
      <c r="B156" s="146"/>
      <c r="C156" s="231" t="s">
        <v>236</v>
      </c>
      <c r="D156" s="232"/>
      <c r="E156" s="233"/>
      <c r="F156" s="234"/>
      <c r="G156" s="235"/>
      <c r="H156" s="150"/>
      <c r="I156" s="150"/>
      <c r="J156" s="150"/>
      <c r="K156" s="150"/>
      <c r="L156" s="150"/>
      <c r="M156" s="150"/>
      <c r="N156" s="148"/>
      <c r="O156" s="148"/>
      <c r="P156" s="148"/>
      <c r="Q156" s="148"/>
      <c r="R156" s="148"/>
      <c r="S156" s="148"/>
      <c r="T156" s="151"/>
      <c r="U156" s="148"/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 t="s">
        <v>208</v>
      </c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63" t="str">
        <f t="shared" ref="BA156:BA163" si="10">C156</f>
        <v>Plastové netypizované čtyřdílné okno, otevíravé a sklopné dle schéma</v>
      </c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45"/>
      <c r="B157" s="146"/>
      <c r="C157" s="231" t="s">
        <v>240</v>
      </c>
      <c r="D157" s="232"/>
      <c r="E157" s="233"/>
      <c r="F157" s="234"/>
      <c r="G157" s="235"/>
      <c r="H157" s="150"/>
      <c r="I157" s="150"/>
      <c r="J157" s="150"/>
      <c r="K157" s="150"/>
      <c r="L157" s="150"/>
      <c r="M157" s="150"/>
      <c r="N157" s="148"/>
      <c r="O157" s="148"/>
      <c r="P157" s="148"/>
      <c r="Q157" s="148"/>
      <c r="R157" s="148"/>
      <c r="S157" s="148"/>
      <c r="T157" s="151"/>
      <c r="U157" s="148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 t="s">
        <v>208</v>
      </c>
      <c r="AF157" s="152"/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63" t="str">
        <f t="shared" si="10"/>
        <v>Stavební otvor(š.v.): 2380× 2075 mm</v>
      </c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45"/>
      <c r="B158" s="146"/>
      <c r="C158" s="231" t="s">
        <v>210</v>
      </c>
      <c r="D158" s="232"/>
      <c r="E158" s="233"/>
      <c r="F158" s="234"/>
      <c r="G158" s="235"/>
      <c r="H158" s="150"/>
      <c r="I158" s="150"/>
      <c r="J158" s="150"/>
      <c r="K158" s="150"/>
      <c r="L158" s="150"/>
      <c r="M158" s="150"/>
      <c r="N158" s="148"/>
      <c r="O158" s="148"/>
      <c r="P158" s="148"/>
      <c r="Q158" s="148"/>
      <c r="R158" s="148"/>
      <c r="S158" s="148"/>
      <c r="T158" s="151"/>
      <c r="U158" s="148"/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 t="s">
        <v>208</v>
      </c>
      <c r="AF158" s="152"/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63" t="str">
        <f t="shared" si="10"/>
        <v>Zasklení: 	čiré izolační dvojsklo</v>
      </c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45"/>
      <c r="B159" s="146"/>
      <c r="C159" s="231" t="s">
        <v>211</v>
      </c>
      <c r="D159" s="232"/>
      <c r="E159" s="233"/>
      <c r="F159" s="234"/>
      <c r="G159" s="235"/>
      <c r="H159" s="150"/>
      <c r="I159" s="150"/>
      <c r="J159" s="150"/>
      <c r="K159" s="150"/>
      <c r="L159" s="150"/>
      <c r="M159" s="150"/>
      <c r="N159" s="148"/>
      <c r="O159" s="148"/>
      <c r="P159" s="148"/>
      <c r="Q159" s="148"/>
      <c r="R159" s="148"/>
      <c r="S159" s="148"/>
      <c r="T159" s="151"/>
      <c r="U159" s="148"/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 t="s">
        <v>208</v>
      </c>
      <c r="AF159" s="152"/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63" t="str">
        <f t="shared" si="10"/>
        <v>Rám okna: plastový komorový, barva - modrý odstín - dle původních 	plastových oken</v>
      </c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45"/>
      <c r="B160" s="146"/>
      <c r="C160" s="231" t="s">
        <v>212</v>
      </c>
      <c r="D160" s="232"/>
      <c r="E160" s="233"/>
      <c r="F160" s="234"/>
      <c r="G160" s="235"/>
      <c r="H160" s="150"/>
      <c r="I160" s="150"/>
      <c r="J160" s="150"/>
      <c r="K160" s="150"/>
      <c r="L160" s="150"/>
      <c r="M160" s="150"/>
      <c r="N160" s="148"/>
      <c r="O160" s="148"/>
      <c r="P160" s="148"/>
      <c r="Q160" s="148"/>
      <c r="R160" s="148"/>
      <c r="S160" s="148"/>
      <c r="T160" s="151"/>
      <c r="U160" s="148"/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 t="s">
        <v>208</v>
      </c>
      <c r="AF160" s="152"/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63" t="str">
        <f t="shared" si="10"/>
        <v>Souč. prostupu tepla: Uw max = 1,2 W/m2K</v>
      </c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45"/>
      <c r="B161" s="146"/>
      <c r="C161" s="231" t="s">
        <v>213</v>
      </c>
      <c r="D161" s="232"/>
      <c r="E161" s="233"/>
      <c r="F161" s="234"/>
      <c r="G161" s="235"/>
      <c r="H161" s="150"/>
      <c r="I161" s="150"/>
      <c r="J161" s="150"/>
      <c r="K161" s="150"/>
      <c r="L161" s="150"/>
      <c r="M161" s="150"/>
      <c r="N161" s="148"/>
      <c r="O161" s="148"/>
      <c r="P161" s="148"/>
      <c r="Q161" s="148"/>
      <c r="R161" s="148"/>
      <c r="S161" s="148"/>
      <c r="T161" s="151"/>
      <c r="U161" s="148"/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 t="s">
        <v>208</v>
      </c>
      <c r="AF161" s="152"/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63" t="str">
        <f t="shared" si="10"/>
        <v>Kování: 	celoobvodové kování</v>
      </c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45"/>
      <c r="B162" s="146"/>
      <c r="C162" s="231" t="s">
        <v>214</v>
      </c>
      <c r="D162" s="232"/>
      <c r="E162" s="233"/>
      <c r="F162" s="234"/>
      <c r="G162" s="235"/>
      <c r="H162" s="150"/>
      <c r="I162" s="150"/>
      <c r="J162" s="150"/>
      <c r="K162" s="150"/>
      <c r="L162" s="150"/>
      <c r="M162" s="150"/>
      <c r="N162" s="148"/>
      <c r="O162" s="148"/>
      <c r="P162" s="148"/>
      <c r="Q162" s="148"/>
      <c r="R162" s="148"/>
      <c r="S162" s="148"/>
      <c r="T162" s="151"/>
      <c r="U162" s="148"/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 t="s">
        <v>208</v>
      </c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63" t="str">
        <f t="shared" si="10"/>
        <v>Vnitřní parapet:plastový komůrkový</v>
      </c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45"/>
      <c r="B163" s="146"/>
      <c r="C163" s="231" t="s">
        <v>215</v>
      </c>
      <c r="D163" s="232"/>
      <c r="E163" s="233"/>
      <c r="F163" s="234"/>
      <c r="G163" s="235"/>
      <c r="H163" s="150"/>
      <c r="I163" s="150"/>
      <c r="J163" s="150"/>
      <c r="K163" s="150"/>
      <c r="L163" s="150"/>
      <c r="M163" s="150"/>
      <c r="N163" s="148"/>
      <c r="O163" s="148"/>
      <c r="P163" s="148"/>
      <c r="Q163" s="148"/>
      <c r="R163" s="148"/>
      <c r="S163" s="148"/>
      <c r="T163" s="151"/>
      <c r="U163" s="148"/>
      <c r="V163" s="152"/>
      <c r="W163" s="152"/>
      <c r="X163" s="152"/>
      <c r="Y163" s="152"/>
      <c r="Z163" s="152"/>
      <c r="AA163" s="152"/>
      <c r="AB163" s="152"/>
      <c r="AC163" s="152"/>
      <c r="AD163" s="152"/>
      <c r="AE163" s="152" t="s">
        <v>208</v>
      </c>
      <c r="AF163" s="152"/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63" t="str">
        <f t="shared" si="10"/>
        <v>Vnější parapet:viz. samostatný prvek</v>
      </c>
      <c r="BB163" s="152"/>
      <c r="BC163" s="152"/>
      <c r="BD163" s="152"/>
      <c r="BE163" s="152"/>
      <c r="BF163" s="152"/>
      <c r="BG163" s="152"/>
      <c r="BH163" s="152"/>
    </row>
    <row r="164" spans="1:60" ht="22.5" outlineLevel="1" x14ac:dyDescent="0.2">
      <c r="A164" s="145">
        <v>27</v>
      </c>
      <c r="B164" s="146" t="s">
        <v>241</v>
      </c>
      <c r="C164" s="147" t="s">
        <v>242</v>
      </c>
      <c r="D164" s="148" t="s">
        <v>110</v>
      </c>
      <c r="E164" s="149">
        <v>1</v>
      </c>
      <c r="F164" s="169"/>
      <c r="G164" s="150">
        <f>E164*F164</f>
        <v>0</v>
      </c>
      <c r="H164" s="150">
        <v>0</v>
      </c>
      <c r="I164" s="150">
        <f>ROUND(E164*H164,2)</f>
        <v>0</v>
      </c>
      <c r="J164" s="150">
        <v>43800</v>
      </c>
      <c r="K164" s="150">
        <f>ROUND(E164*J164,2)</f>
        <v>43800</v>
      </c>
      <c r="L164" s="150">
        <v>21</v>
      </c>
      <c r="M164" s="150">
        <f>G164*(1+L164/100)</f>
        <v>0</v>
      </c>
      <c r="N164" s="148">
        <v>0</v>
      </c>
      <c r="O164" s="148">
        <f>ROUND(E164*N164,5)</f>
        <v>0</v>
      </c>
      <c r="P164" s="148">
        <v>0</v>
      </c>
      <c r="Q164" s="148">
        <f>ROUND(E164*P164,5)</f>
        <v>0</v>
      </c>
      <c r="R164" s="148"/>
      <c r="S164" s="148"/>
      <c r="T164" s="151">
        <v>0</v>
      </c>
      <c r="U164" s="148">
        <f>ROUND(E164*T164,2)</f>
        <v>0</v>
      </c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 t="s">
        <v>75</v>
      </c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ht="22.5" outlineLevel="1" x14ac:dyDescent="0.2">
      <c r="A165" s="145"/>
      <c r="B165" s="146"/>
      <c r="C165" s="231" t="s">
        <v>243</v>
      </c>
      <c r="D165" s="232"/>
      <c r="E165" s="233"/>
      <c r="F165" s="234"/>
      <c r="G165" s="235"/>
      <c r="H165" s="150"/>
      <c r="I165" s="150"/>
      <c r="J165" s="150"/>
      <c r="K165" s="150"/>
      <c r="L165" s="150"/>
      <c r="M165" s="150"/>
      <c r="N165" s="148"/>
      <c r="O165" s="148"/>
      <c r="P165" s="148"/>
      <c r="Q165" s="148"/>
      <c r="R165" s="148"/>
      <c r="S165" s="148"/>
      <c r="T165" s="151"/>
      <c r="U165" s="148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 t="s">
        <v>208</v>
      </c>
      <c r="AF165" s="152"/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63" t="str">
        <f t="shared" ref="BA165:BA173" si="11">C165</f>
        <v>Vstupní plastová prosklená stěna s jednokřídlovými dveřmi a fixním poutcem. Částečné prosklená a částečně plná vyplněná PUR.</v>
      </c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45"/>
      <c r="B166" s="146"/>
      <c r="C166" s="231" t="s">
        <v>244</v>
      </c>
      <c r="D166" s="232"/>
      <c r="E166" s="233"/>
      <c r="F166" s="234"/>
      <c r="G166" s="235"/>
      <c r="H166" s="150"/>
      <c r="I166" s="150"/>
      <c r="J166" s="150"/>
      <c r="K166" s="150"/>
      <c r="L166" s="150"/>
      <c r="M166" s="150"/>
      <c r="N166" s="148"/>
      <c r="O166" s="148"/>
      <c r="P166" s="148"/>
      <c r="Q166" s="148"/>
      <c r="R166" s="148"/>
      <c r="S166" s="148"/>
      <c r="T166" s="151"/>
      <c r="U166" s="148"/>
      <c r="V166" s="152"/>
      <c r="W166" s="152"/>
      <c r="X166" s="152"/>
      <c r="Y166" s="152"/>
      <c r="Z166" s="152"/>
      <c r="AA166" s="152"/>
      <c r="AB166" s="152"/>
      <c r="AC166" s="152"/>
      <c r="AD166" s="152"/>
      <c r="AE166" s="152" t="s">
        <v>208</v>
      </c>
      <c r="AF166" s="152"/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63" t="str">
        <f t="shared" si="11"/>
        <v>Stavební otvor(š.v.): 2 500 × 2 190 mm</v>
      </c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45"/>
      <c r="B167" s="146"/>
      <c r="C167" s="231" t="s">
        <v>245</v>
      </c>
      <c r="D167" s="232"/>
      <c r="E167" s="233"/>
      <c r="F167" s="234"/>
      <c r="G167" s="235"/>
      <c r="H167" s="150"/>
      <c r="I167" s="150"/>
      <c r="J167" s="150"/>
      <c r="K167" s="150"/>
      <c r="L167" s="150"/>
      <c r="M167" s="150"/>
      <c r="N167" s="148"/>
      <c r="O167" s="148"/>
      <c r="P167" s="148"/>
      <c r="Q167" s="148"/>
      <c r="R167" s="148"/>
      <c r="S167" s="148"/>
      <c r="T167" s="151"/>
      <c r="U167" s="148"/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 t="s">
        <v>208</v>
      </c>
      <c r="AF167" s="152"/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63" t="str">
        <f t="shared" si="11"/>
        <v>Jmen. rozměr (š.v.): 920 × 2 120 mm</v>
      </c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45"/>
      <c r="B168" s="146"/>
      <c r="C168" s="231" t="s">
        <v>246</v>
      </c>
      <c r="D168" s="232"/>
      <c r="E168" s="233"/>
      <c r="F168" s="234"/>
      <c r="G168" s="235"/>
      <c r="H168" s="150"/>
      <c r="I168" s="150"/>
      <c r="J168" s="150"/>
      <c r="K168" s="150"/>
      <c r="L168" s="150"/>
      <c r="M168" s="150"/>
      <c r="N168" s="148"/>
      <c r="O168" s="148"/>
      <c r="P168" s="148"/>
      <c r="Q168" s="148"/>
      <c r="R168" s="148"/>
      <c r="S168" s="148"/>
      <c r="T168" s="151"/>
      <c r="U168" s="148"/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 t="s">
        <v>208</v>
      </c>
      <c r="AF168" s="152"/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63" t="str">
        <f t="shared" si="11"/>
        <v>Zasklení: 	čiré izolační dvojsklo,</v>
      </c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45"/>
      <c r="B169" s="146"/>
      <c r="C169" s="231" t="s">
        <v>247</v>
      </c>
      <c r="D169" s="232"/>
      <c r="E169" s="233"/>
      <c r="F169" s="234"/>
      <c r="G169" s="235"/>
      <c r="H169" s="150"/>
      <c r="I169" s="150"/>
      <c r="J169" s="150"/>
      <c r="K169" s="150"/>
      <c r="L169" s="150"/>
      <c r="M169" s="150"/>
      <c r="N169" s="148"/>
      <c r="O169" s="148"/>
      <c r="P169" s="148"/>
      <c r="Q169" s="148"/>
      <c r="R169" s="148"/>
      <c r="S169" s="148"/>
      <c r="T169" s="151"/>
      <c r="U169" s="148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 t="s">
        <v>208</v>
      </c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63" t="str">
        <f t="shared" si="11"/>
        <v>Rám dveří: plastový komorový, barva - modrý odstín - dle původních 	plastových oken</v>
      </c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45"/>
      <c r="B170" s="146"/>
      <c r="C170" s="231" t="s">
        <v>248</v>
      </c>
      <c r="D170" s="232"/>
      <c r="E170" s="233"/>
      <c r="F170" s="234"/>
      <c r="G170" s="235"/>
      <c r="H170" s="150"/>
      <c r="I170" s="150"/>
      <c r="J170" s="150"/>
      <c r="K170" s="150"/>
      <c r="L170" s="150"/>
      <c r="M170" s="150"/>
      <c r="N170" s="148"/>
      <c r="O170" s="148"/>
      <c r="P170" s="148"/>
      <c r="Q170" s="148"/>
      <c r="R170" s="148"/>
      <c r="S170" s="148"/>
      <c r="T170" s="151"/>
      <c r="U170" s="148"/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 t="s">
        <v>208</v>
      </c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63" t="str">
        <f t="shared" si="11"/>
        <v>Souč. prostupu tepla: Ud max = 1,2 W/m2K</v>
      </c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45"/>
      <c r="B171" s="146"/>
      <c r="C171" s="231" t="s">
        <v>249</v>
      </c>
      <c r="D171" s="232"/>
      <c r="E171" s="233"/>
      <c r="F171" s="234"/>
      <c r="G171" s="235"/>
      <c r="H171" s="150"/>
      <c r="I171" s="150"/>
      <c r="J171" s="150"/>
      <c r="K171" s="150"/>
      <c r="L171" s="150"/>
      <c r="M171" s="150"/>
      <c r="N171" s="148"/>
      <c r="O171" s="148"/>
      <c r="P171" s="148"/>
      <c r="Q171" s="148"/>
      <c r="R171" s="148"/>
      <c r="S171" s="148"/>
      <c r="T171" s="151"/>
      <c r="U171" s="148"/>
      <c r="V171" s="152"/>
      <c r="W171" s="152"/>
      <c r="X171" s="152"/>
      <c r="Y171" s="152"/>
      <c r="Z171" s="152"/>
      <c r="AA171" s="152"/>
      <c r="AB171" s="152"/>
      <c r="AC171" s="152"/>
      <c r="AD171" s="152"/>
      <c r="AE171" s="152" t="s">
        <v>208</v>
      </c>
      <c r="AF171" s="152"/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63" t="str">
        <f t="shared" si="11"/>
        <v>Kování: 	3× dvoudílný závěs, klika - klika, bezpečnostní kování, vložkový zámek</v>
      </c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45"/>
      <c r="B172" s="146"/>
      <c r="C172" s="231" t="s">
        <v>214</v>
      </c>
      <c r="D172" s="232"/>
      <c r="E172" s="233"/>
      <c r="F172" s="234"/>
      <c r="G172" s="235"/>
      <c r="H172" s="150"/>
      <c r="I172" s="150"/>
      <c r="J172" s="150"/>
      <c r="K172" s="150"/>
      <c r="L172" s="150"/>
      <c r="M172" s="150"/>
      <c r="N172" s="148"/>
      <c r="O172" s="148"/>
      <c r="P172" s="148"/>
      <c r="Q172" s="148"/>
      <c r="R172" s="148"/>
      <c r="S172" s="148"/>
      <c r="T172" s="151"/>
      <c r="U172" s="148"/>
      <c r="V172" s="152"/>
      <c r="W172" s="152"/>
      <c r="X172" s="152"/>
      <c r="Y172" s="152"/>
      <c r="Z172" s="152"/>
      <c r="AA172" s="152"/>
      <c r="AB172" s="152"/>
      <c r="AC172" s="152"/>
      <c r="AD172" s="152"/>
      <c r="AE172" s="152" t="s">
        <v>208</v>
      </c>
      <c r="AF172" s="152"/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63" t="str">
        <f t="shared" si="11"/>
        <v>Vnitřní parapet:plastový komůrkový</v>
      </c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45"/>
      <c r="B173" s="146"/>
      <c r="C173" s="231" t="s">
        <v>215</v>
      </c>
      <c r="D173" s="232"/>
      <c r="E173" s="233"/>
      <c r="F173" s="234"/>
      <c r="G173" s="235"/>
      <c r="H173" s="150"/>
      <c r="I173" s="150"/>
      <c r="J173" s="150"/>
      <c r="K173" s="150"/>
      <c r="L173" s="150"/>
      <c r="M173" s="150"/>
      <c r="N173" s="148"/>
      <c r="O173" s="148"/>
      <c r="P173" s="148"/>
      <c r="Q173" s="148"/>
      <c r="R173" s="148"/>
      <c r="S173" s="148"/>
      <c r="T173" s="151"/>
      <c r="U173" s="148"/>
      <c r="V173" s="152"/>
      <c r="W173" s="152"/>
      <c r="X173" s="152"/>
      <c r="Y173" s="152"/>
      <c r="Z173" s="152"/>
      <c r="AA173" s="152"/>
      <c r="AB173" s="152"/>
      <c r="AC173" s="152"/>
      <c r="AD173" s="152"/>
      <c r="AE173" s="152" t="s">
        <v>208</v>
      </c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63" t="str">
        <f t="shared" si="11"/>
        <v>Vnější parapet:viz. samostatný prvek</v>
      </c>
      <c r="BB173" s="152"/>
      <c r="BC173" s="152"/>
      <c r="BD173" s="152"/>
      <c r="BE173" s="152"/>
      <c r="BF173" s="152"/>
      <c r="BG173" s="152"/>
      <c r="BH173" s="152"/>
    </row>
    <row r="174" spans="1:60" ht="22.5" outlineLevel="1" x14ac:dyDescent="0.2">
      <c r="A174" s="145">
        <v>28</v>
      </c>
      <c r="B174" s="146" t="s">
        <v>250</v>
      </c>
      <c r="C174" s="147" t="s">
        <v>251</v>
      </c>
      <c r="D174" s="148" t="s">
        <v>110</v>
      </c>
      <c r="E174" s="149">
        <v>1</v>
      </c>
      <c r="F174" s="169"/>
      <c r="G174" s="150">
        <f>E174*F174</f>
        <v>0</v>
      </c>
      <c r="H174" s="150">
        <v>0</v>
      </c>
      <c r="I174" s="150">
        <f>ROUND(E174*H174,2)</f>
        <v>0</v>
      </c>
      <c r="J174" s="150">
        <v>9400</v>
      </c>
      <c r="K174" s="150">
        <f>ROUND(E174*J174,2)</f>
        <v>9400</v>
      </c>
      <c r="L174" s="150">
        <v>21</v>
      </c>
      <c r="M174" s="150">
        <f>G174*(1+L174/100)</f>
        <v>0</v>
      </c>
      <c r="N174" s="148">
        <v>0</v>
      </c>
      <c r="O174" s="148">
        <f>ROUND(E174*N174,5)</f>
        <v>0</v>
      </c>
      <c r="P174" s="148">
        <v>0</v>
      </c>
      <c r="Q174" s="148">
        <f>ROUND(E174*P174,5)</f>
        <v>0</v>
      </c>
      <c r="R174" s="148"/>
      <c r="S174" s="148"/>
      <c r="T174" s="151">
        <v>0</v>
      </c>
      <c r="U174" s="148">
        <f>ROUND(E174*T174,2)</f>
        <v>0</v>
      </c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 t="s">
        <v>75</v>
      </c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45"/>
      <c r="B175" s="146"/>
      <c r="C175" s="231" t="s">
        <v>252</v>
      </c>
      <c r="D175" s="232"/>
      <c r="E175" s="233"/>
      <c r="F175" s="234"/>
      <c r="G175" s="235"/>
      <c r="H175" s="150"/>
      <c r="I175" s="150"/>
      <c r="J175" s="150"/>
      <c r="K175" s="150"/>
      <c r="L175" s="150"/>
      <c r="M175" s="150"/>
      <c r="N175" s="148"/>
      <c r="O175" s="148"/>
      <c r="P175" s="148"/>
      <c r="Q175" s="148"/>
      <c r="R175" s="148"/>
      <c r="S175" s="148"/>
      <c r="T175" s="151"/>
      <c r="U175" s="148"/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 t="s">
        <v>208</v>
      </c>
      <c r="AF175" s="152"/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63" t="str">
        <f t="shared" ref="BA175:BA180" si="12">C175</f>
        <v>Vstupní plastová jednokřídlové plné dveře vyplněné PUR.</v>
      </c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45"/>
      <c r="B176" s="146"/>
      <c r="C176" s="231" t="s">
        <v>253</v>
      </c>
      <c r="D176" s="232"/>
      <c r="E176" s="233"/>
      <c r="F176" s="234"/>
      <c r="G176" s="235"/>
      <c r="H176" s="150"/>
      <c r="I176" s="150"/>
      <c r="J176" s="150"/>
      <c r="K176" s="150"/>
      <c r="L176" s="150"/>
      <c r="M176" s="150"/>
      <c r="N176" s="148"/>
      <c r="O176" s="148"/>
      <c r="P176" s="148"/>
      <c r="Q176" s="148"/>
      <c r="R176" s="148"/>
      <c r="S176" s="148"/>
      <c r="T176" s="151"/>
      <c r="U176" s="148"/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 t="s">
        <v>208</v>
      </c>
      <c r="AF176" s="152"/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63" t="str">
        <f t="shared" si="12"/>
        <v>Stavební otvor(š.v.): 920 × 2050 mm</v>
      </c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">
      <c r="A177" s="145"/>
      <c r="B177" s="146"/>
      <c r="C177" s="231" t="s">
        <v>254</v>
      </c>
      <c r="D177" s="232"/>
      <c r="E177" s="233"/>
      <c r="F177" s="234"/>
      <c r="G177" s="235"/>
      <c r="H177" s="150"/>
      <c r="I177" s="150"/>
      <c r="J177" s="150"/>
      <c r="K177" s="150"/>
      <c r="L177" s="150"/>
      <c r="M177" s="150"/>
      <c r="N177" s="148"/>
      <c r="O177" s="148"/>
      <c r="P177" s="148"/>
      <c r="Q177" s="148"/>
      <c r="R177" s="148"/>
      <c r="S177" s="148"/>
      <c r="T177" s="151"/>
      <c r="U177" s="148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 t="s">
        <v>208</v>
      </c>
      <c r="AF177" s="152"/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63" t="str">
        <f t="shared" si="12"/>
        <v>Jmen. rozměr (š.v.): cca 800 × 1 970 mm</v>
      </c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">
      <c r="A178" s="145"/>
      <c r="B178" s="146"/>
      <c r="C178" s="231" t="s">
        <v>247</v>
      </c>
      <c r="D178" s="232"/>
      <c r="E178" s="233"/>
      <c r="F178" s="234"/>
      <c r="G178" s="235"/>
      <c r="H178" s="150"/>
      <c r="I178" s="150"/>
      <c r="J178" s="150"/>
      <c r="K178" s="150"/>
      <c r="L178" s="150"/>
      <c r="M178" s="150"/>
      <c r="N178" s="148"/>
      <c r="O178" s="148"/>
      <c r="P178" s="148"/>
      <c r="Q178" s="148"/>
      <c r="R178" s="148"/>
      <c r="S178" s="148"/>
      <c r="T178" s="151"/>
      <c r="U178" s="148"/>
      <c r="V178" s="152"/>
      <c r="W178" s="152"/>
      <c r="X178" s="152"/>
      <c r="Y178" s="152"/>
      <c r="Z178" s="152"/>
      <c r="AA178" s="152"/>
      <c r="AB178" s="152"/>
      <c r="AC178" s="152"/>
      <c r="AD178" s="152"/>
      <c r="AE178" s="152" t="s">
        <v>208</v>
      </c>
      <c r="AF178" s="152"/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63" t="str">
        <f t="shared" si="12"/>
        <v>Rám dveří: plastový komorový, barva - modrý odstín - dle původních 	plastových oken</v>
      </c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">
      <c r="A179" s="145"/>
      <c r="B179" s="146"/>
      <c r="C179" s="231" t="s">
        <v>248</v>
      </c>
      <c r="D179" s="232"/>
      <c r="E179" s="233"/>
      <c r="F179" s="234"/>
      <c r="G179" s="235"/>
      <c r="H179" s="150"/>
      <c r="I179" s="150"/>
      <c r="J179" s="150"/>
      <c r="K179" s="150"/>
      <c r="L179" s="150"/>
      <c r="M179" s="150"/>
      <c r="N179" s="148"/>
      <c r="O179" s="148"/>
      <c r="P179" s="148"/>
      <c r="Q179" s="148"/>
      <c r="R179" s="148"/>
      <c r="S179" s="148"/>
      <c r="T179" s="151"/>
      <c r="U179" s="148"/>
      <c r="V179" s="152"/>
      <c r="W179" s="152"/>
      <c r="X179" s="152"/>
      <c r="Y179" s="152"/>
      <c r="Z179" s="152"/>
      <c r="AA179" s="152"/>
      <c r="AB179" s="152"/>
      <c r="AC179" s="152"/>
      <c r="AD179" s="152"/>
      <c r="AE179" s="152" t="s">
        <v>208</v>
      </c>
      <c r="AF179" s="152"/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63" t="str">
        <f t="shared" si="12"/>
        <v>Souč. prostupu tepla: Ud max = 1,2 W/m2K</v>
      </c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">
      <c r="A180" s="145"/>
      <c r="B180" s="146"/>
      <c r="C180" s="231" t="s">
        <v>255</v>
      </c>
      <c r="D180" s="232"/>
      <c r="E180" s="233"/>
      <c r="F180" s="234"/>
      <c r="G180" s="235"/>
      <c r="H180" s="150"/>
      <c r="I180" s="150"/>
      <c r="J180" s="150"/>
      <c r="K180" s="150"/>
      <c r="L180" s="150"/>
      <c r="M180" s="150"/>
      <c r="N180" s="148"/>
      <c r="O180" s="148"/>
      <c r="P180" s="148"/>
      <c r="Q180" s="148"/>
      <c r="R180" s="148"/>
      <c r="S180" s="148"/>
      <c r="T180" s="151"/>
      <c r="U180" s="148"/>
      <c r="V180" s="152"/>
      <c r="W180" s="152"/>
      <c r="X180" s="152"/>
      <c r="Y180" s="152"/>
      <c r="Z180" s="152"/>
      <c r="AA180" s="152"/>
      <c r="AB180" s="152"/>
      <c r="AC180" s="152"/>
      <c r="AD180" s="152"/>
      <c r="AE180" s="152" t="s">
        <v>208</v>
      </c>
      <c r="AF180" s="152"/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63" t="str">
        <f t="shared" si="12"/>
        <v>Kování: 3× dvoudílný závěs, klika - klika, bezpečnostní kování, vložkový zámek</v>
      </c>
      <c r="BB180" s="152"/>
      <c r="BC180" s="152"/>
      <c r="BD180" s="152"/>
      <c r="BE180" s="152"/>
      <c r="BF180" s="152"/>
      <c r="BG180" s="152"/>
      <c r="BH180" s="152"/>
    </row>
    <row r="181" spans="1:60" ht="22.5" outlineLevel="1" x14ac:dyDescent="0.2">
      <c r="A181" s="145">
        <v>29</v>
      </c>
      <c r="B181" s="146" t="s">
        <v>256</v>
      </c>
      <c r="C181" s="147" t="s">
        <v>508</v>
      </c>
      <c r="D181" s="148" t="s">
        <v>110</v>
      </c>
      <c r="E181" s="149">
        <v>1</v>
      </c>
      <c r="F181" s="169"/>
      <c r="G181" s="150">
        <f>E181*F181</f>
        <v>0</v>
      </c>
      <c r="H181" s="150">
        <v>0</v>
      </c>
      <c r="I181" s="150">
        <f>ROUND(E181*H181,2)</f>
        <v>0</v>
      </c>
      <c r="J181" s="150">
        <v>105000</v>
      </c>
      <c r="K181" s="150">
        <f>ROUND(E181*J181,2)</f>
        <v>105000</v>
      </c>
      <c r="L181" s="150">
        <v>21</v>
      </c>
      <c r="M181" s="150">
        <f>G181*(1+L181/100)</f>
        <v>0</v>
      </c>
      <c r="N181" s="148">
        <v>0</v>
      </c>
      <c r="O181" s="148">
        <f>ROUND(E181*N181,5)</f>
        <v>0</v>
      </c>
      <c r="P181" s="148">
        <v>0</v>
      </c>
      <c r="Q181" s="148">
        <f>ROUND(E181*P181,5)</f>
        <v>0</v>
      </c>
      <c r="R181" s="148"/>
      <c r="S181" s="148"/>
      <c r="T181" s="151">
        <v>0</v>
      </c>
      <c r="U181" s="148">
        <f>ROUND(E181*T181,2)</f>
        <v>0</v>
      </c>
      <c r="V181" s="152"/>
      <c r="W181" s="152"/>
      <c r="X181" s="152"/>
      <c r="Y181" s="152"/>
      <c r="Z181" s="152"/>
      <c r="AA181" s="152"/>
      <c r="AB181" s="152"/>
      <c r="AC181" s="152"/>
      <c r="AD181" s="152"/>
      <c r="AE181" s="152" t="s">
        <v>75</v>
      </c>
      <c r="AF181" s="152"/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45"/>
      <c r="B182" s="146"/>
      <c r="C182" s="231" t="s">
        <v>257</v>
      </c>
      <c r="D182" s="232"/>
      <c r="E182" s="233"/>
      <c r="F182" s="234"/>
      <c r="G182" s="235"/>
      <c r="H182" s="150"/>
      <c r="I182" s="150"/>
      <c r="J182" s="150"/>
      <c r="K182" s="150"/>
      <c r="L182" s="150"/>
      <c r="M182" s="150"/>
      <c r="N182" s="148"/>
      <c r="O182" s="148"/>
      <c r="P182" s="148"/>
      <c r="Q182" s="148"/>
      <c r="R182" s="148"/>
      <c r="S182" s="148"/>
      <c r="T182" s="151"/>
      <c r="U182" s="148"/>
      <c r="V182" s="152"/>
      <c r="W182" s="152"/>
      <c r="X182" s="152"/>
      <c r="Y182" s="152"/>
      <c r="Z182" s="152"/>
      <c r="AA182" s="152"/>
      <c r="AB182" s="152"/>
      <c r="AC182" s="152"/>
      <c r="AD182" s="152"/>
      <c r="AE182" s="152" t="s">
        <v>208</v>
      </c>
      <c r="AF182" s="152"/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63" t="str">
        <f t="shared" ref="BA182:BA189" si="13">C182</f>
        <v>Sekční průmyslová vrata s tepelně izolační PUR výplní ze sendvičových lamel tl. cca 40 mm.</v>
      </c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">
      <c r="A183" s="145"/>
      <c r="B183" s="146"/>
      <c r="C183" s="231" t="s">
        <v>258</v>
      </c>
      <c r="D183" s="232"/>
      <c r="E183" s="233"/>
      <c r="F183" s="234"/>
      <c r="G183" s="235"/>
      <c r="H183" s="150"/>
      <c r="I183" s="150"/>
      <c r="J183" s="150"/>
      <c r="K183" s="150"/>
      <c r="L183" s="150"/>
      <c r="M183" s="150"/>
      <c r="N183" s="148"/>
      <c r="O183" s="148"/>
      <c r="P183" s="148"/>
      <c r="Q183" s="148"/>
      <c r="R183" s="148"/>
      <c r="S183" s="148"/>
      <c r="T183" s="151"/>
      <c r="U183" s="148"/>
      <c r="V183" s="152"/>
      <c r="W183" s="152"/>
      <c r="X183" s="152"/>
      <c r="Y183" s="152"/>
      <c r="Z183" s="152"/>
      <c r="AA183" s="152"/>
      <c r="AB183" s="152"/>
      <c r="AC183" s="152"/>
      <c r="AD183" s="152"/>
      <c r="AE183" s="152" t="s">
        <v>208</v>
      </c>
      <c r="AF183" s="152"/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63" t="str">
        <f t="shared" si="13"/>
        <v>Stavební otvor(š.v.): 3 650 × 3 800 mm</v>
      </c>
      <c r="BB183" s="152"/>
      <c r="BC183" s="152"/>
      <c r="BD183" s="152"/>
      <c r="BE183" s="152"/>
      <c r="BF183" s="152"/>
      <c r="BG183" s="152"/>
      <c r="BH183" s="152"/>
    </row>
    <row r="184" spans="1:60" ht="22.5" outlineLevel="1" x14ac:dyDescent="0.2">
      <c r="A184" s="145"/>
      <c r="B184" s="146"/>
      <c r="C184" s="231" t="s">
        <v>259</v>
      </c>
      <c r="D184" s="232"/>
      <c r="E184" s="233"/>
      <c r="F184" s="234"/>
      <c r="G184" s="235"/>
      <c r="H184" s="150"/>
      <c r="I184" s="150"/>
      <c r="J184" s="150"/>
      <c r="K184" s="150"/>
      <c r="L184" s="150"/>
      <c r="M184" s="150"/>
      <c r="N184" s="148"/>
      <c r="O184" s="148"/>
      <c r="P184" s="148"/>
      <c r="Q184" s="148"/>
      <c r="R184" s="148"/>
      <c r="S184" s="148"/>
      <c r="T184" s="151"/>
      <c r="U184" s="148"/>
      <c r="V184" s="152"/>
      <c r="W184" s="152"/>
      <c r="X184" s="152"/>
      <c r="Y184" s="152"/>
      <c r="Z184" s="152"/>
      <c r="AA184" s="152"/>
      <c r="AB184" s="152"/>
      <c r="AC184" s="152"/>
      <c r="AD184" s="152"/>
      <c r="AE184" s="152" t="s">
        <v>208</v>
      </c>
      <c r="AF184" s="152"/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63" t="str">
        <f t="shared" si="13"/>
        <v>Lamely:ocelový plech tloušťky 0,5 mm, vrstva zinku 275 mg/m2, polyesterový nástřik 25 µm, ochranný nátěr 0,5 mm. Výplň tvoří tepelnězolační PUR pěna hustoty 40 kg/m3.</v>
      </c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">
      <c r="A185" s="145"/>
      <c r="B185" s="146"/>
      <c r="C185" s="231" t="s">
        <v>260</v>
      </c>
      <c r="D185" s="232"/>
      <c r="E185" s="233"/>
      <c r="F185" s="234"/>
      <c r="G185" s="235"/>
      <c r="H185" s="150"/>
      <c r="I185" s="150"/>
      <c r="J185" s="150"/>
      <c r="K185" s="150"/>
      <c r="L185" s="150"/>
      <c r="M185" s="150"/>
      <c r="N185" s="148"/>
      <c r="O185" s="148"/>
      <c r="P185" s="148"/>
      <c r="Q185" s="148"/>
      <c r="R185" s="148"/>
      <c r="S185" s="148"/>
      <c r="T185" s="151"/>
      <c r="U185" s="148"/>
      <c r="V185" s="152"/>
      <c r="W185" s="152"/>
      <c r="X185" s="152"/>
      <c r="Y185" s="152"/>
      <c r="Z185" s="152"/>
      <c r="AA185" s="152"/>
      <c r="AB185" s="152"/>
      <c r="AC185" s="152"/>
      <c r="AD185" s="152"/>
      <c r="AE185" s="152" t="s">
        <v>208</v>
      </c>
      <c r="AF185" s="152"/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63" t="str">
        <f t="shared" si="13"/>
        <v>Zasklení: hliníkové lamely s dvojtým plexisklem</v>
      </c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">
      <c r="A186" s="145"/>
      <c r="B186" s="146"/>
      <c r="C186" s="231" t="s">
        <v>261</v>
      </c>
      <c r="D186" s="232"/>
      <c r="E186" s="233"/>
      <c r="F186" s="234"/>
      <c r="G186" s="235"/>
      <c r="H186" s="150"/>
      <c r="I186" s="150"/>
      <c r="J186" s="150"/>
      <c r="K186" s="150"/>
      <c r="L186" s="150"/>
      <c r="M186" s="150"/>
      <c r="N186" s="148"/>
      <c r="O186" s="148"/>
      <c r="P186" s="148"/>
      <c r="Q186" s="148"/>
      <c r="R186" s="148"/>
      <c r="S186" s="148"/>
      <c r="T186" s="151"/>
      <c r="U186" s="148"/>
      <c r="V186" s="152"/>
      <c r="W186" s="152"/>
      <c r="X186" s="152"/>
      <c r="Y186" s="152"/>
      <c r="Z186" s="152"/>
      <c r="AA186" s="152"/>
      <c r="AB186" s="152"/>
      <c r="AC186" s="152"/>
      <c r="AD186" s="152"/>
      <c r="AE186" s="152" t="s">
        <v>208</v>
      </c>
      <c r="AF186" s="152"/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63" t="str">
        <f t="shared" si="13"/>
        <v>Odstín:modrý odstín - dle původních plastových oken</v>
      </c>
      <c r="BB186" s="152"/>
      <c r="BC186" s="152"/>
      <c r="BD186" s="152"/>
      <c r="BE186" s="152"/>
      <c r="BF186" s="152"/>
      <c r="BG186" s="152"/>
      <c r="BH186" s="152"/>
    </row>
    <row r="187" spans="1:60" outlineLevel="1" x14ac:dyDescent="0.2">
      <c r="A187" s="145"/>
      <c r="B187" s="146"/>
      <c r="C187" s="231" t="s">
        <v>507</v>
      </c>
      <c r="D187" s="232"/>
      <c r="E187" s="233"/>
      <c r="F187" s="234"/>
      <c r="G187" s="235"/>
      <c r="H187" s="150"/>
      <c r="I187" s="150"/>
      <c r="J187" s="150"/>
      <c r="K187" s="150"/>
      <c r="L187" s="150"/>
      <c r="M187" s="150"/>
      <c r="N187" s="148"/>
      <c r="O187" s="148"/>
      <c r="P187" s="148"/>
      <c r="Q187" s="148"/>
      <c r="R187" s="148"/>
      <c r="S187" s="148"/>
      <c r="T187" s="151"/>
      <c r="U187" s="148"/>
      <c r="V187" s="152"/>
      <c r="W187" s="152"/>
      <c r="X187" s="152"/>
      <c r="Y187" s="152"/>
      <c r="Z187" s="152"/>
      <c r="AA187" s="152"/>
      <c r="AB187" s="152"/>
      <c r="AC187" s="152"/>
      <c r="AD187" s="152"/>
      <c r="AE187" s="152" t="s">
        <v>208</v>
      </c>
      <c r="AF187" s="152"/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63" t="str">
        <f t="shared" si="13"/>
        <v>Souč. prostupu tepla: Ud max = 1,20 W/m2K</v>
      </c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">
      <c r="A188" s="145"/>
      <c r="B188" s="146"/>
      <c r="C188" s="231" t="s">
        <v>262</v>
      </c>
      <c r="D188" s="232"/>
      <c r="E188" s="233"/>
      <c r="F188" s="234"/>
      <c r="G188" s="235"/>
      <c r="H188" s="150"/>
      <c r="I188" s="150"/>
      <c r="J188" s="150"/>
      <c r="K188" s="150"/>
      <c r="L188" s="150"/>
      <c r="M188" s="150"/>
      <c r="N188" s="148"/>
      <c r="O188" s="148"/>
      <c r="P188" s="148"/>
      <c r="Q188" s="148"/>
      <c r="R188" s="148"/>
      <c r="S188" s="148"/>
      <c r="T188" s="151"/>
      <c r="U188" s="148"/>
      <c r="V188" s="152"/>
      <c r="W188" s="152"/>
      <c r="X188" s="152"/>
      <c r="Y188" s="152"/>
      <c r="Z188" s="152"/>
      <c r="AA188" s="152"/>
      <c r="AB188" s="152"/>
      <c r="AC188" s="152"/>
      <c r="AD188" s="152"/>
      <c r="AE188" s="152" t="s">
        <v>208</v>
      </c>
      <c r="AF188" s="152"/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63" t="str">
        <f t="shared" si="13"/>
        <v>Kování: 	zvýšené</v>
      </c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">
      <c r="A189" s="145"/>
      <c r="B189" s="146"/>
      <c r="C189" s="231" t="s">
        <v>263</v>
      </c>
      <c r="D189" s="232"/>
      <c r="E189" s="233"/>
      <c r="F189" s="234"/>
      <c r="G189" s="235"/>
      <c r="H189" s="150"/>
      <c r="I189" s="150"/>
      <c r="J189" s="150"/>
      <c r="K189" s="150"/>
      <c r="L189" s="150"/>
      <c r="M189" s="150"/>
      <c r="N189" s="148"/>
      <c r="O189" s="148"/>
      <c r="P189" s="148"/>
      <c r="Q189" s="148"/>
      <c r="R189" s="148"/>
      <c r="S189" s="148"/>
      <c r="T189" s="151"/>
      <c r="U189" s="148"/>
      <c r="V189" s="152"/>
      <c r="W189" s="152"/>
      <c r="X189" s="152"/>
      <c r="Y189" s="152"/>
      <c r="Z189" s="152"/>
      <c r="AA189" s="152"/>
      <c r="AB189" s="152"/>
      <c r="AC189" s="152"/>
      <c r="AD189" s="152"/>
      <c r="AE189" s="152" t="s">
        <v>208</v>
      </c>
      <c r="AF189" s="152"/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63" t="str">
        <f t="shared" si="13"/>
        <v>Ovládání:	pomocí motoru, nuzový ruční řetěz, vložkový zámek</v>
      </c>
      <c r="BB189" s="152"/>
      <c r="BC189" s="152"/>
      <c r="BD189" s="152"/>
      <c r="BE189" s="152"/>
      <c r="BF189" s="152"/>
      <c r="BG189" s="152"/>
      <c r="BH189" s="152"/>
    </row>
    <row r="190" spans="1:60" ht="22.5" outlineLevel="1" x14ac:dyDescent="0.2">
      <c r="A190" s="145">
        <v>30</v>
      </c>
      <c r="B190" s="146" t="s">
        <v>264</v>
      </c>
      <c r="C190" s="147" t="s">
        <v>506</v>
      </c>
      <c r="D190" s="148" t="s">
        <v>110</v>
      </c>
      <c r="E190" s="149">
        <v>1</v>
      </c>
      <c r="F190" s="169"/>
      <c r="G190" s="150">
        <f>E190*F190</f>
        <v>0</v>
      </c>
      <c r="H190" s="150">
        <v>0</v>
      </c>
      <c r="I190" s="150">
        <f>ROUND(E190*H190,2)</f>
        <v>0</v>
      </c>
      <c r="J190" s="150">
        <v>111000</v>
      </c>
      <c r="K190" s="150">
        <f>ROUND(E190*J190,2)</f>
        <v>111000</v>
      </c>
      <c r="L190" s="150">
        <v>21</v>
      </c>
      <c r="M190" s="150">
        <f>G190*(1+L190/100)</f>
        <v>0</v>
      </c>
      <c r="N190" s="148">
        <v>0</v>
      </c>
      <c r="O190" s="148">
        <f>ROUND(E190*N190,5)</f>
        <v>0</v>
      </c>
      <c r="P190" s="148">
        <v>0</v>
      </c>
      <c r="Q190" s="148">
        <f>ROUND(E190*P190,5)</f>
        <v>0</v>
      </c>
      <c r="R190" s="148"/>
      <c r="S190" s="148"/>
      <c r="T190" s="151">
        <v>0</v>
      </c>
      <c r="U190" s="148">
        <f>ROUND(E190*T190,2)</f>
        <v>0</v>
      </c>
      <c r="V190" s="152"/>
      <c r="W190" s="152"/>
      <c r="X190" s="152"/>
      <c r="Y190" s="152"/>
      <c r="Z190" s="152"/>
      <c r="AA190" s="152"/>
      <c r="AB190" s="152"/>
      <c r="AC190" s="152"/>
      <c r="AD190" s="152"/>
      <c r="AE190" s="152" t="s">
        <v>75</v>
      </c>
      <c r="AF190" s="152"/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">
      <c r="A191" s="145"/>
      <c r="B191" s="146"/>
      <c r="C191" s="231" t="s">
        <v>257</v>
      </c>
      <c r="D191" s="232"/>
      <c r="E191" s="233"/>
      <c r="F191" s="234"/>
      <c r="G191" s="235"/>
      <c r="H191" s="150"/>
      <c r="I191" s="150"/>
      <c r="J191" s="150"/>
      <c r="K191" s="150"/>
      <c r="L191" s="150"/>
      <c r="M191" s="150"/>
      <c r="N191" s="148"/>
      <c r="O191" s="148"/>
      <c r="P191" s="148"/>
      <c r="Q191" s="148"/>
      <c r="R191" s="148"/>
      <c r="S191" s="148"/>
      <c r="T191" s="151"/>
      <c r="U191" s="148"/>
      <c r="V191" s="152"/>
      <c r="W191" s="152"/>
      <c r="X191" s="152"/>
      <c r="Y191" s="152"/>
      <c r="Z191" s="152"/>
      <c r="AA191" s="152"/>
      <c r="AB191" s="152"/>
      <c r="AC191" s="152"/>
      <c r="AD191" s="152"/>
      <c r="AE191" s="152" t="s">
        <v>208</v>
      </c>
      <c r="AF191" s="152"/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63" t="str">
        <f t="shared" ref="BA191:BA198" si="14">C191</f>
        <v>Sekční průmyslová vrata s tepelně izolační PUR výplní ze sendvičových lamel tl. cca 40 mm.</v>
      </c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">
      <c r="A192" s="145"/>
      <c r="B192" s="146"/>
      <c r="C192" s="231" t="s">
        <v>258</v>
      </c>
      <c r="D192" s="232"/>
      <c r="E192" s="233"/>
      <c r="F192" s="234"/>
      <c r="G192" s="235"/>
      <c r="H192" s="150"/>
      <c r="I192" s="150"/>
      <c r="J192" s="150"/>
      <c r="K192" s="150"/>
      <c r="L192" s="150"/>
      <c r="M192" s="150"/>
      <c r="N192" s="148"/>
      <c r="O192" s="148"/>
      <c r="P192" s="148"/>
      <c r="Q192" s="148"/>
      <c r="R192" s="148"/>
      <c r="S192" s="148"/>
      <c r="T192" s="151"/>
      <c r="U192" s="148"/>
      <c r="V192" s="152"/>
      <c r="W192" s="152"/>
      <c r="X192" s="152"/>
      <c r="Y192" s="152"/>
      <c r="Z192" s="152"/>
      <c r="AA192" s="152"/>
      <c r="AB192" s="152"/>
      <c r="AC192" s="152"/>
      <c r="AD192" s="152"/>
      <c r="AE192" s="152" t="s">
        <v>208</v>
      </c>
      <c r="AF192" s="152"/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63" t="str">
        <f t="shared" si="14"/>
        <v>Stavební otvor(š.v.): 3 650 × 3 800 mm</v>
      </c>
      <c r="BB192" s="152"/>
      <c r="BC192" s="152"/>
      <c r="BD192" s="152"/>
      <c r="BE192" s="152"/>
      <c r="BF192" s="152"/>
      <c r="BG192" s="152"/>
      <c r="BH192" s="152"/>
    </row>
    <row r="193" spans="1:60" ht="22.5" outlineLevel="1" x14ac:dyDescent="0.2">
      <c r="A193" s="145"/>
      <c r="B193" s="146"/>
      <c r="C193" s="231" t="s">
        <v>259</v>
      </c>
      <c r="D193" s="232"/>
      <c r="E193" s="233"/>
      <c r="F193" s="234"/>
      <c r="G193" s="235"/>
      <c r="H193" s="150"/>
      <c r="I193" s="150"/>
      <c r="J193" s="150"/>
      <c r="K193" s="150"/>
      <c r="L193" s="150"/>
      <c r="M193" s="150"/>
      <c r="N193" s="148"/>
      <c r="O193" s="148"/>
      <c r="P193" s="148"/>
      <c r="Q193" s="148"/>
      <c r="R193" s="148"/>
      <c r="S193" s="148"/>
      <c r="T193" s="151"/>
      <c r="U193" s="148"/>
      <c r="V193" s="152"/>
      <c r="W193" s="152"/>
      <c r="X193" s="152"/>
      <c r="Y193" s="152"/>
      <c r="Z193" s="152"/>
      <c r="AA193" s="152"/>
      <c r="AB193" s="152"/>
      <c r="AC193" s="152"/>
      <c r="AD193" s="152"/>
      <c r="AE193" s="152" t="s">
        <v>208</v>
      </c>
      <c r="AF193" s="152"/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63" t="str">
        <f t="shared" si="14"/>
        <v>Lamely:ocelový plech tloušťky 0,5 mm, vrstva zinku 275 mg/m2, polyesterový nástřik 25 µm, ochranný nátěr 0,5 mm. Výplň tvoří tepelnězolační PUR pěna hustoty 40 kg/m3.</v>
      </c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">
      <c r="A194" s="145"/>
      <c r="B194" s="146"/>
      <c r="C194" s="231" t="s">
        <v>260</v>
      </c>
      <c r="D194" s="232"/>
      <c r="E194" s="233"/>
      <c r="F194" s="234"/>
      <c r="G194" s="235"/>
      <c r="H194" s="150"/>
      <c r="I194" s="150"/>
      <c r="J194" s="150"/>
      <c r="K194" s="150"/>
      <c r="L194" s="150"/>
      <c r="M194" s="150"/>
      <c r="N194" s="148"/>
      <c r="O194" s="148"/>
      <c r="P194" s="148"/>
      <c r="Q194" s="148"/>
      <c r="R194" s="148"/>
      <c r="S194" s="148"/>
      <c r="T194" s="151"/>
      <c r="U194" s="148"/>
      <c r="V194" s="152"/>
      <c r="W194" s="152"/>
      <c r="X194" s="152"/>
      <c r="Y194" s="152"/>
      <c r="Z194" s="152"/>
      <c r="AA194" s="152"/>
      <c r="AB194" s="152"/>
      <c r="AC194" s="152"/>
      <c r="AD194" s="152"/>
      <c r="AE194" s="152" t="s">
        <v>208</v>
      </c>
      <c r="AF194" s="152"/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63" t="str">
        <f t="shared" si="14"/>
        <v>Zasklení: hliníkové lamely s dvojtým plexisklem</v>
      </c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45"/>
      <c r="B195" s="146"/>
      <c r="C195" s="231" t="s">
        <v>261</v>
      </c>
      <c r="D195" s="232"/>
      <c r="E195" s="233"/>
      <c r="F195" s="234"/>
      <c r="G195" s="235"/>
      <c r="H195" s="150"/>
      <c r="I195" s="150"/>
      <c r="J195" s="150"/>
      <c r="K195" s="150"/>
      <c r="L195" s="150"/>
      <c r="M195" s="150"/>
      <c r="N195" s="148"/>
      <c r="O195" s="148"/>
      <c r="P195" s="148"/>
      <c r="Q195" s="148"/>
      <c r="R195" s="148"/>
      <c r="S195" s="148"/>
      <c r="T195" s="151"/>
      <c r="U195" s="148"/>
      <c r="V195" s="152"/>
      <c r="W195" s="152"/>
      <c r="X195" s="152"/>
      <c r="Y195" s="152"/>
      <c r="Z195" s="152"/>
      <c r="AA195" s="152"/>
      <c r="AB195" s="152"/>
      <c r="AC195" s="152"/>
      <c r="AD195" s="152"/>
      <c r="AE195" s="152" t="s">
        <v>208</v>
      </c>
      <c r="AF195" s="152"/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63" t="str">
        <f t="shared" si="14"/>
        <v>Odstín:modrý odstín - dle původních plastových oken</v>
      </c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45"/>
      <c r="B196" s="146"/>
      <c r="C196" s="231" t="s">
        <v>507</v>
      </c>
      <c r="D196" s="232"/>
      <c r="E196" s="233"/>
      <c r="F196" s="234"/>
      <c r="G196" s="235"/>
      <c r="H196" s="150"/>
      <c r="I196" s="150"/>
      <c r="J196" s="150"/>
      <c r="K196" s="150"/>
      <c r="L196" s="150"/>
      <c r="M196" s="150"/>
      <c r="N196" s="148"/>
      <c r="O196" s="148"/>
      <c r="P196" s="148"/>
      <c r="Q196" s="148"/>
      <c r="R196" s="148"/>
      <c r="S196" s="148"/>
      <c r="T196" s="151"/>
      <c r="U196" s="148"/>
      <c r="V196" s="152"/>
      <c r="W196" s="152"/>
      <c r="X196" s="152"/>
      <c r="Y196" s="152"/>
      <c r="Z196" s="152"/>
      <c r="AA196" s="152"/>
      <c r="AB196" s="152"/>
      <c r="AC196" s="152"/>
      <c r="AD196" s="152"/>
      <c r="AE196" s="152" t="s">
        <v>208</v>
      </c>
      <c r="AF196" s="152"/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63" t="str">
        <f t="shared" si="14"/>
        <v>Souč. prostupu tepla: Ud max = 1,20 W/m2K</v>
      </c>
      <c r="BB196" s="152"/>
      <c r="BC196" s="152"/>
      <c r="BD196" s="152"/>
      <c r="BE196" s="152"/>
      <c r="BF196" s="152"/>
      <c r="BG196" s="152"/>
      <c r="BH196" s="152"/>
    </row>
    <row r="197" spans="1:60" outlineLevel="1" x14ac:dyDescent="0.2">
      <c r="A197" s="145"/>
      <c r="B197" s="146"/>
      <c r="C197" s="231" t="s">
        <v>262</v>
      </c>
      <c r="D197" s="232"/>
      <c r="E197" s="233"/>
      <c r="F197" s="234"/>
      <c r="G197" s="235"/>
      <c r="H197" s="150"/>
      <c r="I197" s="150"/>
      <c r="J197" s="150"/>
      <c r="K197" s="150"/>
      <c r="L197" s="150"/>
      <c r="M197" s="150"/>
      <c r="N197" s="148"/>
      <c r="O197" s="148"/>
      <c r="P197" s="148"/>
      <c r="Q197" s="148"/>
      <c r="R197" s="148"/>
      <c r="S197" s="148"/>
      <c r="T197" s="151"/>
      <c r="U197" s="148"/>
      <c r="V197" s="152"/>
      <c r="W197" s="152"/>
      <c r="X197" s="152"/>
      <c r="Y197" s="152"/>
      <c r="Z197" s="152"/>
      <c r="AA197" s="152"/>
      <c r="AB197" s="152"/>
      <c r="AC197" s="152"/>
      <c r="AD197" s="152"/>
      <c r="AE197" s="152" t="s">
        <v>208</v>
      </c>
      <c r="AF197" s="152"/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63" t="str">
        <f t="shared" si="14"/>
        <v>Kování: 	zvýšené</v>
      </c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">
      <c r="A198" s="145"/>
      <c r="B198" s="146"/>
      <c r="C198" s="231" t="s">
        <v>263</v>
      </c>
      <c r="D198" s="232"/>
      <c r="E198" s="233"/>
      <c r="F198" s="234"/>
      <c r="G198" s="235"/>
      <c r="H198" s="150"/>
      <c r="I198" s="150"/>
      <c r="J198" s="150"/>
      <c r="K198" s="150"/>
      <c r="L198" s="150"/>
      <c r="M198" s="150"/>
      <c r="N198" s="148"/>
      <c r="O198" s="148"/>
      <c r="P198" s="148"/>
      <c r="Q198" s="148"/>
      <c r="R198" s="148"/>
      <c r="S198" s="148"/>
      <c r="T198" s="151"/>
      <c r="U198" s="148"/>
      <c r="V198" s="152"/>
      <c r="W198" s="152"/>
      <c r="X198" s="152"/>
      <c r="Y198" s="152"/>
      <c r="Z198" s="152"/>
      <c r="AA198" s="152"/>
      <c r="AB198" s="152"/>
      <c r="AC198" s="152"/>
      <c r="AD198" s="152"/>
      <c r="AE198" s="152" t="s">
        <v>208</v>
      </c>
      <c r="AF198" s="152"/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63" t="str">
        <f t="shared" si="14"/>
        <v>Ovládání:	pomocí motoru, nuzový ruční řetěz, vložkový zámek</v>
      </c>
      <c r="BB198" s="152"/>
      <c r="BC198" s="152"/>
      <c r="BD198" s="152"/>
      <c r="BE198" s="152"/>
      <c r="BF198" s="152"/>
      <c r="BG198" s="152"/>
      <c r="BH198" s="152"/>
    </row>
    <row r="199" spans="1:60" x14ac:dyDescent="0.2">
      <c r="A199" s="156" t="s">
        <v>71</v>
      </c>
      <c r="B199" s="157" t="s">
        <v>87</v>
      </c>
      <c r="C199" s="158" t="s">
        <v>88</v>
      </c>
      <c r="D199" s="159"/>
      <c r="E199" s="160"/>
      <c r="F199" s="161"/>
      <c r="G199" s="161">
        <f>SUMIF(AE200:AE219,"&lt;&gt;NOR",G200:G219)</f>
        <v>0</v>
      </c>
      <c r="H199" s="161"/>
      <c r="I199" s="161">
        <f>SUM(I200:I219)</f>
        <v>285542.58999999997</v>
      </c>
      <c r="J199" s="161"/>
      <c r="K199" s="161">
        <f>SUM(K200:K219)</f>
        <v>268826.46000000002</v>
      </c>
      <c r="L199" s="161"/>
      <c r="M199" s="161">
        <f>SUM(M200:M219)</f>
        <v>0</v>
      </c>
      <c r="N199" s="159"/>
      <c r="O199" s="159">
        <f>SUM(O200:O219)</f>
        <v>1.99064</v>
      </c>
      <c r="P199" s="159"/>
      <c r="Q199" s="159">
        <f>SUM(Q200:Q219)</f>
        <v>0</v>
      </c>
      <c r="R199" s="159"/>
      <c r="S199" s="159"/>
      <c r="T199" s="162"/>
      <c r="U199" s="159">
        <f>SUM(U200:U219)</f>
        <v>651.76</v>
      </c>
      <c r="AE199" t="s">
        <v>73</v>
      </c>
    </row>
    <row r="200" spans="1:60" ht="22.5" outlineLevel="1" x14ac:dyDescent="0.2">
      <c r="A200" s="145">
        <v>31</v>
      </c>
      <c r="B200" s="146" t="s">
        <v>265</v>
      </c>
      <c r="C200" s="147" t="s">
        <v>266</v>
      </c>
      <c r="D200" s="148" t="s">
        <v>74</v>
      </c>
      <c r="E200" s="149">
        <v>506.48880000000003</v>
      </c>
      <c r="F200" s="169"/>
      <c r="G200" s="150">
        <f>E200*F200</f>
        <v>0</v>
      </c>
      <c r="H200" s="150">
        <v>83.62</v>
      </c>
      <c r="I200" s="150">
        <f>ROUND(E200*H200,2)</f>
        <v>42352.59</v>
      </c>
      <c r="J200" s="150">
        <v>380.88</v>
      </c>
      <c r="K200" s="150">
        <f>ROUND(E200*J200,2)</f>
        <v>192911.45</v>
      </c>
      <c r="L200" s="150">
        <v>21</v>
      </c>
      <c r="M200" s="150">
        <f>G200*(1+L200/100)</f>
        <v>0</v>
      </c>
      <c r="N200" s="148">
        <v>0</v>
      </c>
      <c r="O200" s="148">
        <f>ROUND(E200*N200,5)</f>
        <v>0</v>
      </c>
      <c r="P200" s="148">
        <v>0</v>
      </c>
      <c r="Q200" s="148">
        <f>ROUND(E200*P200,5)</f>
        <v>0</v>
      </c>
      <c r="R200" s="148"/>
      <c r="S200" s="148"/>
      <c r="T200" s="151">
        <v>0.91459999999999997</v>
      </c>
      <c r="U200" s="148">
        <f>ROUND(E200*T200,2)</f>
        <v>463.23</v>
      </c>
      <c r="V200" s="152"/>
      <c r="W200" s="152"/>
      <c r="X200" s="152"/>
      <c r="Y200" s="152"/>
      <c r="Z200" s="152"/>
      <c r="AA200" s="152"/>
      <c r="AB200" s="152"/>
      <c r="AC200" s="152"/>
      <c r="AD200" s="152"/>
      <c r="AE200" s="152" t="s">
        <v>75</v>
      </c>
      <c r="AF200" s="152"/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 x14ac:dyDescent="0.2">
      <c r="A201" s="145"/>
      <c r="B201" s="146"/>
      <c r="C201" s="153" t="s">
        <v>267</v>
      </c>
      <c r="D201" s="154"/>
      <c r="E201" s="155">
        <v>506.48880000000003</v>
      </c>
      <c r="F201" s="150"/>
      <c r="G201" s="150"/>
      <c r="H201" s="150"/>
      <c r="I201" s="150"/>
      <c r="J201" s="150"/>
      <c r="K201" s="150"/>
      <c r="L201" s="150"/>
      <c r="M201" s="150"/>
      <c r="N201" s="148"/>
      <c r="O201" s="148"/>
      <c r="P201" s="148"/>
      <c r="Q201" s="148"/>
      <c r="R201" s="148"/>
      <c r="S201" s="148"/>
      <c r="T201" s="151"/>
      <c r="U201" s="148"/>
      <c r="V201" s="152"/>
      <c r="W201" s="152"/>
      <c r="X201" s="152"/>
      <c r="Y201" s="152"/>
      <c r="Z201" s="152"/>
      <c r="AA201" s="152"/>
      <c r="AB201" s="152"/>
      <c r="AC201" s="152"/>
      <c r="AD201" s="152"/>
      <c r="AE201" s="152" t="s">
        <v>76</v>
      </c>
      <c r="AF201" s="152">
        <v>0</v>
      </c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">
      <c r="A202" s="145">
        <v>32</v>
      </c>
      <c r="B202" s="146" t="s">
        <v>90</v>
      </c>
      <c r="C202" s="147" t="s">
        <v>268</v>
      </c>
      <c r="D202" s="148" t="s">
        <v>81</v>
      </c>
      <c r="E202" s="149">
        <v>76.125</v>
      </c>
      <c r="F202" s="169"/>
      <c r="G202" s="150">
        <f t="shared" ref="G202:G214" si="15">E202*F202</f>
        <v>0</v>
      </c>
      <c r="H202" s="150">
        <v>49.19</v>
      </c>
      <c r="I202" s="150">
        <f>ROUND(E202*H202,2)</f>
        <v>3744.59</v>
      </c>
      <c r="J202" s="150">
        <v>78.31</v>
      </c>
      <c r="K202" s="150">
        <f>ROUND(E202*J202,2)</f>
        <v>5961.35</v>
      </c>
      <c r="L202" s="150">
        <v>21</v>
      </c>
      <c r="M202" s="150">
        <f>G202*(1+L202/100)</f>
        <v>0</v>
      </c>
      <c r="N202" s="148">
        <v>7.6000000000000004E-4</v>
      </c>
      <c r="O202" s="148">
        <f>ROUND(E202*N202,5)</f>
        <v>5.7860000000000002E-2</v>
      </c>
      <c r="P202" s="148">
        <v>0</v>
      </c>
      <c r="Q202" s="148">
        <f>ROUND(E202*P202,5)</f>
        <v>0</v>
      </c>
      <c r="R202" s="148"/>
      <c r="S202" s="148"/>
      <c r="T202" s="151">
        <v>0.189</v>
      </c>
      <c r="U202" s="148">
        <f>ROUND(E202*T202,2)</f>
        <v>14.39</v>
      </c>
      <c r="V202" s="152"/>
      <c r="W202" s="152"/>
      <c r="X202" s="152"/>
      <c r="Y202" s="152"/>
      <c r="Z202" s="152"/>
      <c r="AA202" s="152"/>
      <c r="AB202" s="152"/>
      <c r="AC202" s="152"/>
      <c r="AD202" s="152"/>
      <c r="AE202" s="152" t="s">
        <v>75</v>
      </c>
      <c r="AF202" s="152"/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 x14ac:dyDescent="0.2">
      <c r="A203" s="145"/>
      <c r="B203" s="146"/>
      <c r="C203" s="153" t="s">
        <v>269</v>
      </c>
      <c r="D203" s="154"/>
      <c r="E203" s="155">
        <v>76.125</v>
      </c>
      <c r="F203" s="150"/>
      <c r="G203" s="150"/>
      <c r="H203" s="150"/>
      <c r="I203" s="150"/>
      <c r="J203" s="150"/>
      <c r="K203" s="150"/>
      <c r="L203" s="150"/>
      <c r="M203" s="150"/>
      <c r="N203" s="148"/>
      <c r="O203" s="148"/>
      <c r="P203" s="148"/>
      <c r="Q203" s="148"/>
      <c r="R203" s="148"/>
      <c r="S203" s="148"/>
      <c r="T203" s="151"/>
      <c r="U203" s="148"/>
      <c r="V203" s="152"/>
      <c r="W203" s="152"/>
      <c r="X203" s="152"/>
      <c r="Y203" s="152"/>
      <c r="Z203" s="152"/>
      <c r="AA203" s="152"/>
      <c r="AB203" s="152"/>
      <c r="AC203" s="152"/>
      <c r="AD203" s="152"/>
      <c r="AE203" s="152" t="s">
        <v>76</v>
      </c>
      <c r="AF203" s="152">
        <v>0</v>
      </c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">
      <c r="A204" s="145">
        <v>33</v>
      </c>
      <c r="B204" s="146" t="s">
        <v>89</v>
      </c>
      <c r="C204" s="147" t="s">
        <v>270</v>
      </c>
      <c r="D204" s="148" t="s">
        <v>81</v>
      </c>
      <c r="E204" s="149">
        <v>30.240000000000002</v>
      </c>
      <c r="F204" s="169"/>
      <c r="G204" s="150">
        <f t="shared" si="15"/>
        <v>0</v>
      </c>
      <c r="H204" s="150">
        <v>120.09</v>
      </c>
      <c r="I204" s="150">
        <f>ROUND(E204*H204,2)</f>
        <v>3631.52</v>
      </c>
      <c r="J204" s="150">
        <v>104.41</v>
      </c>
      <c r="K204" s="150">
        <f>ROUND(E204*J204,2)</f>
        <v>3157.36</v>
      </c>
      <c r="L204" s="150">
        <v>21</v>
      </c>
      <c r="M204" s="150">
        <f>G204*(1+L204/100)</f>
        <v>0</v>
      </c>
      <c r="N204" s="148">
        <v>1.8400000000000001E-3</v>
      </c>
      <c r="O204" s="148">
        <f>ROUND(E204*N204,5)</f>
        <v>5.5640000000000002E-2</v>
      </c>
      <c r="P204" s="148">
        <v>0</v>
      </c>
      <c r="Q204" s="148">
        <f>ROUND(E204*P204,5)</f>
        <v>0</v>
      </c>
      <c r="R204" s="148"/>
      <c r="S204" s="148"/>
      <c r="T204" s="151">
        <v>0.252</v>
      </c>
      <c r="U204" s="148">
        <f>ROUND(E204*T204,2)</f>
        <v>7.62</v>
      </c>
      <c r="V204" s="152"/>
      <c r="W204" s="152"/>
      <c r="X204" s="152"/>
      <c r="Y204" s="152"/>
      <c r="Z204" s="152"/>
      <c r="AA204" s="152"/>
      <c r="AB204" s="152"/>
      <c r="AC204" s="152"/>
      <c r="AD204" s="152"/>
      <c r="AE204" s="152" t="s">
        <v>75</v>
      </c>
      <c r="AF204" s="152"/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">
      <c r="A205" s="145"/>
      <c r="B205" s="146"/>
      <c r="C205" s="153" t="s">
        <v>271</v>
      </c>
      <c r="D205" s="154"/>
      <c r="E205" s="155">
        <v>30.24</v>
      </c>
      <c r="F205" s="150"/>
      <c r="G205" s="150"/>
      <c r="H205" s="150"/>
      <c r="I205" s="150"/>
      <c r="J205" s="150"/>
      <c r="K205" s="150"/>
      <c r="L205" s="150"/>
      <c r="M205" s="150"/>
      <c r="N205" s="148"/>
      <c r="O205" s="148"/>
      <c r="P205" s="148"/>
      <c r="Q205" s="148"/>
      <c r="R205" s="148"/>
      <c r="S205" s="148"/>
      <c r="T205" s="151"/>
      <c r="U205" s="148"/>
      <c r="V205" s="152"/>
      <c r="W205" s="152"/>
      <c r="X205" s="152"/>
      <c r="Y205" s="152"/>
      <c r="Z205" s="152"/>
      <c r="AA205" s="152"/>
      <c r="AB205" s="152"/>
      <c r="AC205" s="152"/>
      <c r="AD205" s="152"/>
      <c r="AE205" s="152" t="s">
        <v>76</v>
      </c>
      <c r="AF205" s="152">
        <v>0</v>
      </c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">
      <c r="A206" s="145">
        <v>34</v>
      </c>
      <c r="B206" s="146" t="s">
        <v>272</v>
      </c>
      <c r="C206" s="147" t="s">
        <v>273</v>
      </c>
      <c r="D206" s="148" t="s">
        <v>81</v>
      </c>
      <c r="E206" s="149">
        <v>36.75</v>
      </c>
      <c r="F206" s="169"/>
      <c r="G206" s="150">
        <f t="shared" si="15"/>
        <v>0</v>
      </c>
      <c r="H206" s="150">
        <v>27.71</v>
      </c>
      <c r="I206" s="150">
        <f>ROUND(E206*H206,2)</f>
        <v>1018.34</v>
      </c>
      <c r="J206" s="150">
        <v>78.289999999999992</v>
      </c>
      <c r="K206" s="150">
        <f>ROUND(E206*J206,2)</f>
        <v>2877.16</v>
      </c>
      <c r="L206" s="150">
        <v>21</v>
      </c>
      <c r="M206" s="150">
        <f>G206*(1+L206/100)</f>
        <v>0</v>
      </c>
      <c r="N206" s="148">
        <v>4.2999999999999999E-4</v>
      </c>
      <c r="O206" s="148">
        <f>ROUND(E206*N206,5)</f>
        <v>1.5800000000000002E-2</v>
      </c>
      <c r="P206" s="148">
        <v>0</v>
      </c>
      <c r="Q206" s="148">
        <f>ROUND(E206*P206,5)</f>
        <v>0</v>
      </c>
      <c r="R206" s="148"/>
      <c r="S206" s="148"/>
      <c r="T206" s="151">
        <v>0.189</v>
      </c>
      <c r="U206" s="148">
        <f>ROUND(E206*T206,2)</f>
        <v>6.95</v>
      </c>
      <c r="V206" s="152"/>
      <c r="W206" s="152"/>
      <c r="X206" s="152"/>
      <c r="Y206" s="152"/>
      <c r="Z206" s="152"/>
      <c r="AA206" s="152"/>
      <c r="AB206" s="152"/>
      <c r="AC206" s="152"/>
      <c r="AD206" s="152"/>
      <c r="AE206" s="152" t="s">
        <v>75</v>
      </c>
      <c r="AF206" s="152"/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 x14ac:dyDescent="0.2">
      <c r="A207" s="145"/>
      <c r="B207" s="146"/>
      <c r="C207" s="153" t="s">
        <v>274</v>
      </c>
      <c r="D207" s="154"/>
      <c r="E207" s="155">
        <v>36.75</v>
      </c>
      <c r="F207" s="150"/>
      <c r="G207" s="150"/>
      <c r="H207" s="150"/>
      <c r="I207" s="150"/>
      <c r="J207" s="150"/>
      <c r="K207" s="150"/>
      <c r="L207" s="150"/>
      <c r="M207" s="150"/>
      <c r="N207" s="148"/>
      <c r="O207" s="148"/>
      <c r="P207" s="148"/>
      <c r="Q207" s="148"/>
      <c r="R207" s="148"/>
      <c r="S207" s="148"/>
      <c r="T207" s="151"/>
      <c r="U207" s="148"/>
      <c r="V207" s="152"/>
      <c r="W207" s="152"/>
      <c r="X207" s="152"/>
      <c r="Y207" s="152"/>
      <c r="Z207" s="152"/>
      <c r="AA207" s="152"/>
      <c r="AB207" s="152"/>
      <c r="AC207" s="152"/>
      <c r="AD207" s="152"/>
      <c r="AE207" s="152" t="s">
        <v>76</v>
      </c>
      <c r="AF207" s="152">
        <v>0</v>
      </c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ht="22.5" outlineLevel="1" x14ac:dyDescent="0.2">
      <c r="A208" s="145">
        <v>35</v>
      </c>
      <c r="B208" s="146" t="s">
        <v>92</v>
      </c>
      <c r="C208" s="147" t="s">
        <v>275</v>
      </c>
      <c r="D208" s="148" t="s">
        <v>74</v>
      </c>
      <c r="E208" s="149">
        <v>531.81323999999995</v>
      </c>
      <c r="F208" s="169"/>
      <c r="G208" s="150">
        <f t="shared" si="15"/>
        <v>0</v>
      </c>
      <c r="H208" s="150">
        <v>227</v>
      </c>
      <c r="I208" s="150">
        <f>ROUND(E208*H208,2)</f>
        <v>120721.61</v>
      </c>
      <c r="J208" s="150">
        <v>0</v>
      </c>
      <c r="K208" s="150">
        <f>ROUND(E208*J208,2)</f>
        <v>0</v>
      </c>
      <c r="L208" s="150">
        <v>21</v>
      </c>
      <c r="M208" s="150">
        <f>G208*(1+L208/100)</f>
        <v>0</v>
      </c>
      <c r="N208" s="148">
        <v>1.8500000000000001E-3</v>
      </c>
      <c r="O208" s="148">
        <f>ROUND(E208*N208,5)</f>
        <v>0.98385</v>
      </c>
      <c r="P208" s="148">
        <v>0</v>
      </c>
      <c r="Q208" s="148">
        <f>ROUND(E208*P208,5)</f>
        <v>0</v>
      </c>
      <c r="R208" s="148"/>
      <c r="S208" s="148"/>
      <c r="T208" s="151">
        <v>0</v>
      </c>
      <c r="U208" s="148">
        <f>ROUND(E208*T208,2)</f>
        <v>0</v>
      </c>
      <c r="V208" s="152"/>
      <c r="W208" s="152"/>
      <c r="X208" s="152"/>
      <c r="Y208" s="152"/>
      <c r="Z208" s="152"/>
      <c r="AA208" s="152"/>
      <c r="AB208" s="152"/>
      <c r="AC208" s="152"/>
      <c r="AD208" s="152"/>
      <c r="AE208" s="152" t="s">
        <v>93</v>
      </c>
      <c r="AF208" s="152"/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 x14ac:dyDescent="0.2">
      <c r="A209" s="145"/>
      <c r="B209" s="146"/>
      <c r="C209" s="153" t="s">
        <v>276</v>
      </c>
      <c r="D209" s="154"/>
      <c r="E209" s="155">
        <v>531.81323999999995</v>
      </c>
      <c r="F209" s="150"/>
      <c r="G209" s="150"/>
      <c r="H209" s="150"/>
      <c r="I209" s="150"/>
      <c r="J209" s="150"/>
      <c r="K209" s="150"/>
      <c r="L209" s="150"/>
      <c r="M209" s="150"/>
      <c r="N209" s="148"/>
      <c r="O209" s="148"/>
      <c r="P209" s="148"/>
      <c r="Q209" s="148"/>
      <c r="R209" s="148"/>
      <c r="S209" s="148"/>
      <c r="T209" s="151"/>
      <c r="U209" s="148"/>
      <c r="V209" s="152"/>
      <c r="W209" s="152"/>
      <c r="X209" s="152"/>
      <c r="Y209" s="152"/>
      <c r="Z209" s="152"/>
      <c r="AA209" s="152"/>
      <c r="AB209" s="152"/>
      <c r="AC209" s="152"/>
      <c r="AD209" s="152"/>
      <c r="AE209" s="152" t="s">
        <v>76</v>
      </c>
      <c r="AF209" s="152">
        <v>0</v>
      </c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">
      <c r="A210" s="145">
        <v>36</v>
      </c>
      <c r="B210" s="146" t="s">
        <v>94</v>
      </c>
      <c r="C210" s="147" t="s">
        <v>95</v>
      </c>
      <c r="D210" s="148" t="s">
        <v>74</v>
      </c>
      <c r="E210" s="149">
        <v>531.81323999999995</v>
      </c>
      <c r="F210" s="169"/>
      <c r="G210" s="150">
        <f t="shared" si="15"/>
        <v>0</v>
      </c>
      <c r="H210" s="150">
        <v>35.5</v>
      </c>
      <c r="I210" s="150">
        <f>ROUND(E210*H210,2)</f>
        <v>18879.37</v>
      </c>
      <c r="J210" s="150">
        <v>0</v>
      </c>
      <c r="K210" s="150">
        <f>ROUND(E210*J210,2)</f>
        <v>0</v>
      </c>
      <c r="L210" s="150">
        <v>21</v>
      </c>
      <c r="M210" s="150">
        <f>G210*(1+L210/100)</f>
        <v>0</v>
      </c>
      <c r="N210" s="148">
        <v>2.9999999999999997E-4</v>
      </c>
      <c r="O210" s="148">
        <f>ROUND(E210*N210,5)</f>
        <v>0.15953999999999999</v>
      </c>
      <c r="P210" s="148">
        <v>0</v>
      </c>
      <c r="Q210" s="148">
        <f>ROUND(E210*P210,5)</f>
        <v>0</v>
      </c>
      <c r="R210" s="148"/>
      <c r="S210" s="148"/>
      <c r="T210" s="151">
        <v>0</v>
      </c>
      <c r="U210" s="148">
        <f>ROUND(E210*T210,2)</f>
        <v>0</v>
      </c>
      <c r="V210" s="152"/>
      <c r="W210" s="152"/>
      <c r="X210" s="152"/>
      <c r="Y210" s="152"/>
      <c r="Z210" s="152"/>
      <c r="AA210" s="152"/>
      <c r="AB210" s="152"/>
      <c r="AC210" s="152"/>
      <c r="AD210" s="152"/>
      <c r="AE210" s="152" t="s">
        <v>93</v>
      </c>
      <c r="AF210" s="152"/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">
      <c r="A211" s="145"/>
      <c r="B211" s="146"/>
      <c r="C211" s="153" t="s">
        <v>276</v>
      </c>
      <c r="D211" s="154"/>
      <c r="E211" s="155">
        <v>531.81323999999995</v>
      </c>
      <c r="F211" s="150"/>
      <c r="G211" s="150"/>
      <c r="H211" s="150"/>
      <c r="I211" s="150"/>
      <c r="J211" s="150"/>
      <c r="K211" s="150"/>
      <c r="L211" s="150"/>
      <c r="M211" s="150"/>
      <c r="N211" s="148"/>
      <c r="O211" s="148"/>
      <c r="P211" s="148"/>
      <c r="Q211" s="148"/>
      <c r="R211" s="148"/>
      <c r="S211" s="148"/>
      <c r="T211" s="151"/>
      <c r="U211" s="148"/>
      <c r="V211" s="152"/>
      <c r="W211" s="152"/>
      <c r="X211" s="152"/>
      <c r="Y211" s="152"/>
      <c r="Z211" s="152"/>
      <c r="AA211" s="152"/>
      <c r="AB211" s="152"/>
      <c r="AC211" s="152"/>
      <c r="AD211" s="152"/>
      <c r="AE211" s="152" t="s">
        <v>76</v>
      </c>
      <c r="AF211" s="152">
        <v>0</v>
      </c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ht="22.5" outlineLevel="1" x14ac:dyDescent="0.2">
      <c r="A212" s="145">
        <v>37</v>
      </c>
      <c r="B212" s="146" t="s">
        <v>277</v>
      </c>
      <c r="C212" s="147" t="s">
        <v>278</v>
      </c>
      <c r="D212" s="148" t="s">
        <v>74</v>
      </c>
      <c r="E212" s="149">
        <v>506.48880000000003</v>
      </c>
      <c r="F212" s="169"/>
      <c r="G212" s="150">
        <f t="shared" si="15"/>
        <v>0</v>
      </c>
      <c r="H212" s="150">
        <v>0</v>
      </c>
      <c r="I212" s="150">
        <f>ROUND(E212*H212,2)</f>
        <v>0</v>
      </c>
      <c r="J212" s="150">
        <v>80.5</v>
      </c>
      <c r="K212" s="150">
        <f>ROUND(E212*J212,2)</f>
        <v>40772.35</v>
      </c>
      <c r="L212" s="150">
        <v>21</v>
      </c>
      <c r="M212" s="150">
        <f>G212*(1+L212/100)</f>
        <v>0</v>
      </c>
      <c r="N212" s="148">
        <v>0</v>
      </c>
      <c r="O212" s="148">
        <f>ROUND(E212*N212,5)</f>
        <v>0</v>
      </c>
      <c r="P212" s="148">
        <v>0</v>
      </c>
      <c r="Q212" s="148">
        <f>ROUND(E212*P212,5)</f>
        <v>0</v>
      </c>
      <c r="R212" s="148"/>
      <c r="S212" s="148"/>
      <c r="T212" s="151">
        <v>0.20699999999999999</v>
      </c>
      <c r="U212" s="148">
        <f>ROUND(E212*T212,2)</f>
        <v>104.84</v>
      </c>
      <c r="V212" s="152"/>
      <c r="W212" s="152"/>
      <c r="X212" s="152"/>
      <c r="Y212" s="152"/>
      <c r="Z212" s="152"/>
      <c r="AA212" s="152"/>
      <c r="AB212" s="152"/>
      <c r="AC212" s="152"/>
      <c r="AD212" s="152"/>
      <c r="AE212" s="152" t="s">
        <v>75</v>
      </c>
      <c r="AF212" s="152"/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">
      <c r="A213" s="145"/>
      <c r="B213" s="146"/>
      <c r="C213" s="153" t="s">
        <v>267</v>
      </c>
      <c r="D213" s="154"/>
      <c r="E213" s="155">
        <v>506.48880000000003</v>
      </c>
      <c r="F213" s="150"/>
      <c r="G213" s="150"/>
      <c r="H213" s="150"/>
      <c r="I213" s="150"/>
      <c r="J213" s="150"/>
      <c r="K213" s="150"/>
      <c r="L213" s="150"/>
      <c r="M213" s="150"/>
      <c r="N213" s="148"/>
      <c r="O213" s="148"/>
      <c r="P213" s="148"/>
      <c r="Q213" s="148"/>
      <c r="R213" s="148"/>
      <c r="S213" s="148"/>
      <c r="T213" s="151"/>
      <c r="U213" s="148"/>
      <c r="V213" s="152"/>
      <c r="W213" s="152"/>
      <c r="X213" s="152"/>
      <c r="Y213" s="152"/>
      <c r="Z213" s="152"/>
      <c r="AA213" s="152"/>
      <c r="AB213" s="152"/>
      <c r="AC213" s="152"/>
      <c r="AD213" s="152"/>
      <c r="AE213" s="152" t="s">
        <v>76</v>
      </c>
      <c r="AF213" s="152">
        <v>0</v>
      </c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 x14ac:dyDescent="0.2">
      <c r="A214" s="145">
        <v>38</v>
      </c>
      <c r="B214" s="146" t="s">
        <v>279</v>
      </c>
      <c r="C214" s="147" t="s">
        <v>280</v>
      </c>
      <c r="D214" s="148" t="s">
        <v>74</v>
      </c>
      <c r="E214" s="149">
        <v>531.81323999999995</v>
      </c>
      <c r="F214" s="169"/>
      <c r="G214" s="150">
        <f t="shared" si="15"/>
        <v>0</v>
      </c>
      <c r="H214" s="150">
        <v>179</v>
      </c>
      <c r="I214" s="150">
        <f>ROUND(E214*H214,2)</f>
        <v>95194.57</v>
      </c>
      <c r="J214" s="150">
        <v>0</v>
      </c>
      <c r="K214" s="150">
        <f>ROUND(E214*J214,2)</f>
        <v>0</v>
      </c>
      <c r="L214" s="150">
        <v>21</v>
      </c>
      <c r="M214" s="150">
        <f>G214*(1+L214/100)</f>
        <v>0</v>
      </c>
      <c r="N214" s="148">
        <v>1.3500000000000001E-3</v>
      </c>
      <c r="O214" s="148">
        <f>ROUND(E214*N214,5)</f>
        <v>0.71794999999999998</v>
      </c>
      <c r="P214" s="148">
        <v>0</v>
      </c>
      <c r="Q214" s="148">
        <f>ROUND(E214*P214,5)</f>
        <v>0</v>
      </c>
      <c r="R214" s="148"/>
      <c r="S214" s="148"/>
      <c r="T214" s="151">
        <v>0</v>
      </c>
      <c r="U214" s="148">
        <f>ROUND(E214*T214,2)</f>
        <v>0</v>
      </c>
      <c r="V214" s="152"/>
      <c r="W214" s="152"/>
      <c r="X214" s="152"/>
      <c r="Y214" s="152"/>
      <c r="Z214" s="152"/>
      <c r="AA214" s="152"/>
      <c r="AB214" s="152"/>
      <c r="AC214" s="152"/>
      <c r="AD214" s="152"/>
      <c r="AE214" s="152" t="s">
        <v>93</v>
      </c>
      <c r="AF214" s="152"/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">
      <c r="A215" s="145"/>
      <c r="B215" s="146"/>
      <c r="C215" s="231" t="s">
        <v>281</v>
      </c>
      <c r="D215" s="232"/>
      <c r="E215" s="233"/>
      <c r="F215" s="234"/>
      <c r="G215" s="235"/>
      <c r="H215" s="150"/>
      <c r="I215" s="150"/>
      <c r="J215" s="150"/>
      <c r="K215" s="150"/>
      <c r="L215" s="150"/>
      <c r="M215" s="150"/>
      <c r="N215" s="148"/>
      <c r="O215" s="148"/>
      <c r="P215" s="148"/>
      <c r="Q215" s="148"/>
      <c r="R215" s="148"/>
      <c r="S215" s="148"/>
      <c r="T215" s="151"/>
      <c r="U215" s="148"/>
      <c r="V215" s="152"/>
      <c r="W215" s="152"/>
      <c r="X215" s="152"/>
      <c r="Y215" s="152"/>
      <c r="Z215" s="152"/>
      <c r="AA215" s="152"/>
      <c r="AB215" s="152"/>
      <c r="AC215" s="152"/>
      <c r="AD215" s="152"/>
      <c r="AE215" s="152" t="s">
        <v>208</v>
      </c>
      <c r="AF215" s="152"/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63" t="str">
        <f>C215</f>
        <v>Parozábrana - samolepící asfaltový pás s hliníkovou vložkou určená k použití na TR plech</v>
      </c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">
      <c r="A216" s="145"/>
      <c r="B216" s="146"/>
      <c r="C216" s="153" t="s">
        <v>276</v>
      </c>
      <c r="D216" s="154"/>
      <c r="E216" s="155">
        <v>531.81323999999995</v>
      </c>
      <c r="F216" s="150"/>
      <c r="G216" s="150"/>
      <c r="H216" s="150"/>
      <c r="I216" s="150"/>
      <c r="J216" s="150"/>
      <c r="K216" s="150"/>
      <c r="L216" s="150"/>
      <c r="M216" s="150"/>
      <c r="N216" s="148"/>
      <c r="O216" s="148"/>
      <c r="P216" s="148"/>
      <c r="Q216" s="148"/>
      <c r="R216" s="148"/>
      <c r="S216" s="148"/>
      <c r="T216" s="151"/>
      <c r="U216" s="148"/>
      <c r="V216" s="152"/>
      <c r="W216" s="152"/>
      <c r="X216" s="152"/>
      <c r="Y216" s="152"/>
      <c r="Z216" s="152"/>
      <c r="AA216" s="152"/>
      <c r="AB216" s="152"/>
      <c r="AC216" s="152"/>
      <c r="AD216" s="152"/>
      <c r="AE216" s="152" t="s">
        <v>76</v>
      </c>
      <c r="AF216" s="152">
        <v>0</v>
      </c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 x14ac:dyDescent="0.2">
      <c r="A217" s="145">
        <v>39</v>
      </c>
      <c r="B217" s="146" t="s">
        <v>282</v>
      </c>
      <c r="C217" s="147" t="s">
        <v>283</v>
      </c>
      <c r="D217" s="148" t="s">
        <v>74</v>
      </c>
      <c r="E217" s="149">
        <v>506.48880000000003</v>
      </c>
      <c r="F217" s="169"/>
      <c r="G217" s="150">
        <f>E217*F217</f>
        <v>0</v>
      </c>
      <c r="H217" s="150">
        <v>0</v>
      </c>
      <c r="I217" s="150">
        <f>ROUND(E217*H217,2)</f>
        <v>0</v>
      </c>
      <c r="J217" s="150">
        <v>41.4</v>
      </c>
      <c r="K217" s="150">
        <f>ROUND(E217*J217,2)</f>
        <v>20968.64</v>
      </c>
      <c r="L217" s="150">
        <v>21</v>
      </c>
      <c r="M217" s="150">
        <f>G217*(1+L217/100)</f>
        <v>0</v>
      </c>
      <c r="N217" s="148">
        <v>0</v>
      </c>
      <c r="O217" s="148">
        <f>ROUND(E217*N217,5)</f>
        <v>0</v>
      </c>
      <c r="P217" s="148">
        <v>0</v>
      </c>
      <c r="Q217" s="148">
        <f>ROUND(E217*P217,5)</f>
        <v>0</v>
      </c>
      <c r="R217" s="148"/>
      <c r="S217" s="148"/>
      <c r="T217" s="151">
        <v>0.1</v>
      </c>
      <c r="U217" s="148">
        <f>ROUND(E217*T217,2)</f>
        <v>50.65</v>
      </c>
      <c r="V217" s="152"/>
      <c r="W217" s="152"/>
      <c r="X217" s="152"/>
      <c r="Y217" s="152"/>
      <c r="Z217" s="152"/>
      <c r="AA217" s="152"/>
      <c r="AB217" s="152"/>
      <c r="AC217" s="152"/>
      <c r="AD217" s="152"/>
      <c r="AE217" s="152" t="s">
        <v>75</v>
      </c>
      <c r="AF217" s="152"/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 x14ac:dyDescent="0.2">
      <c r="A218" s="145"/>
      <c r="B218" s="146"/>
      <c r="C218" s="153" t="s">
        <v>267</v>
      </c>
      <c r="D218" s="154"/>
      <c r="E218" s="155">
        <v>506.48880000000003</v>
      </c>
      <c r="F218" s="150"/>
      <c r="G218" s="150"/>
      <c r="H218" s="150"/>
      <c r="I218" s="150"/>
      <c r="J218" s="150"/>
      <c r="K218" s="150"/>
      <c r="L218" s="150"/>
      <c r="M218" s="150"/>
      <c r="N218" s="148"/>
      <c r="O218" s="148"/>
      <c r="P218" s="148"/>
      <c r="Q218" s="148"/>
      <c r="R218" s="148"/>
      <c r="S218" s="148"/>
      <c r="T218" s="151"/>
      <c r="U218" s="148"/>
      <c r="V218" s="152"/>
      <c r="W218" s="152"/>
      <c r="X218" s="152"/>
      <c r="Y218" s="152"/>
      <c r="Z218" s="152"/>
      <c r="AA218" s="152"/>
      <c r="AB218" s="152"/>
      <c r="AC218" s="152"/>
      <c r="AD218" s="152"/>
      <c r="AE218" s="152" t="s">
        <v>76</v>
      </c>
      <c r="AF218" s="152">
        <v>0</v>
      </c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">
      <c r="A219" s="145">
        <v>40</v>
      </c>
      <c r="B219" s="146" t="s">
        <v>284</v>
      </c>
      <c r="C219" s="147" t="s">
        <v>285</v>
      </c>
      <c r="D219" s="148" t="s">
        <v>96</v>
      </c>
      <c r="E219" s="149">
        <v>1.9910000000000001</v>
      </c>
      <c r="F219" s="169"/>
      <c r="G219" s="150">
        <f>E219*F219</f>
        <v>0</v>
      </c>
      <c r="H219" s="150">
        <v>0</v>
      </c>
      <c r="I219" s="150">
        <f>ROUND(E219*H219,2)</f>
        <v>0</v>
      </c>
      <c r="J219" s="150">
        <v>1094</v>
      </c>
      <c r="K219" s="150">
        <f>ROUND(E219*J219,2)</f>
        <v>2178.15</v>
      </c>
      <c r="L219" s="150">
        <v>21</v>
      </c>
      <c r="M219" s="150">
        <f>G219*(1+L219/100)</f>
        <v>0</v>
      </c>
      <c r="N219" s="148">
        <v>0</v>
      </c>
      <c r="O219" s="148">
        <f>ROUND(E219*N219,5)</f>
        <v>0</v>
      </c>
      <c r="P219" s="148">
        <v>0</v>
      </c>
      <c r="Q219" s="148">
        <f>ROUND(E219*P219,5)</f>
        <v>0</v>
      </c>
      <c r="R219" s="148"/>
      <c r="S219" s="148"/>
      <c r="T219" s="151">
        <v>2.048</v>
      </c>
      <c r="U219" s="148">
        <f>ROUND(E219*T219,2)</f>
        <v>4.08</v>
      </c>
      <c r="V219" s="152"/>
      <c r="W219" s="152"/>
      <c r="X219" s="152"/>
      <c r="Y219" s="152"/>
      <c r="Z219" s="152"/>
      <c r="AA219" s="152"/>
      <c r="AB219" s="152"/>
      <c r="AC219" s="152"/>
      <c r="AD219" s="152"/>
      <c r="AE219" s="152" t="s">
        <v>75</v>
      </c>
      <c r="AF219" s="152"/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x14ac:dyDescent="0.2">
      <c r="A220" s="156" t="s">
        <v>71</v>
      </c>
      <c r="B220" s="157" t="s">
        <v>97</v>
      </c>
      <c r="C220" s="158" t="s">
        <v>98</v>
      </c>
      <c r="D220" s="159"/>
      <c r="E220" s="160"/>
      <c r="F220" s="161"/>
      <c r="G220" s="161">
        <f>SUMIF(AE221:AE241,"&lt;&gt;NOR",G221:G241)</f>
        <v>0</v>
      </c>
      <c r="H220" s="161"/>
      <c r="I220" s="161">
        <f>SUM(I221:I241)</f>
        <v>1691479.3699999996</v>
      </c>
      <c r="J220" s="161"/>
      <c r="K220" s="161">
        <f>SUM(K221:K241)</f>
        <v>47455.55</v>
      </c>
      <c r="L220" s="161"/>
      <c r="M220" s="161">
        <f>SUM(M221:M241)</f>
        <v>0</v>
      </c>
      <c r="N220" s="159"/>
      <c r="O220" s="159">
        <f>SUM(O221:O241)</f>
        <v>21.600099999999998</v>
      </c>
      <c r="P220" s="159"/>
      <c r="Q220" s="159">
        <f>SUM(Q221:Q241)</f>
        <v>0</v>
      </c>
      <c r="R220" s="159"/>
      <c r="S220" s="159"/>
      <c r="T220" s="162"/>
      <c r="U220" s="159">
        <f>SUM(U221:U241)</f>
        <v>108.49</v>
      </c>
      <c r="AE220" t="s">
        <v>73</v>
      </c>
    </row>
    <row r="221" spans="1:60" outlineLevel="1" x14ac:dyDescent="0.2">
      <c r="A221" s="145">
        <v>41</v>
      </c>
      <c r="B221" s="146" t="s">
        <v>99</v>
      </c>
      <c r="C221" s="147" t="s">
        <v>100</v>
      </c>
      <c r="D221" s="148" t="s">
        <v>74</v>
      </c>
      <c r="E221" s="149">
        <v>1012.9776000000001</v>
      </c>
      <c r="F221" s="169"/>
      <c r="G221" s="150">
        <f>E221*F221</f>
        <v>0</v>
      </c>
      <c r="H221" s="150">
        <v>0</v>
      </c>
      <c r="I221" s="150">
        <f>ROUND(E221*H221,2)</f>
        <v>0</v>
      </c>
      <c r="J221" s="150">
        <v>29</v>
      </c>
      <c r="K221" s="150">
        <f>ROUND(E221*J221,2)</f>
        <v>29376.35</v>
      </c>
      <c r="L221" s="150">
        <v>21</v>
      </c>
      <c r="M221" s="150">
        <f>G221*(1+L221/100)</f>
        <v>0</v>
      </c>
      <c r="N221" s="148">
        <v>0</v>
      </c>
      <c r="O221" s="148">
        <f>ROUND(E221*N221,5)</f>
        <v>0</v>
      </c>
      <c r="P221" s="148">
        <v>0</v>
      </c>
      <c r="Q221" s="148">
        <f>ROUND(E221*P221,5)</f>
        <v>0</v>
      </c>
      <c r="R221" s="148"/>
      <c r="S221" s="148"/>
      <c r="T221" s="151">
        <v>7.0000000000000007E-2</v>
      </c>
      <c r="U221" s="148">
        <f>ROUND(E221*T221,2)</f>
        <v>70.91</v>
      </c>
      <c r="V221" s="152"/>
      <c r="W221" s="152"/>
      <c r="X221" s="152"/>
      <c r="Y221" s="152"/>
      <c r="Z221" s="152"/>
      <c r="AA221" s="152"/>
      <c r="AB221" s="152"/>
      <c r="AC221" s="152"/>
      <c r="AD221" s="152"/>
      <c r="AE221" s="152" t="s">
        <v>75</v>
      </c>
      <c r="AF221" s="152"/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">
      <c r="A222" s="145"/>
      <c r="B222" s="146"/>
      <c r="C222" s="153" t="s">
        <v>286</v>
      </c>
      <c r="D222" s="154"/>
      <c r="E222" s="155">
        <v>1012.9776000000001</v>
      </c>
      <c r="F222" s="150"/>
      <c r="G222" s="150"/>
      <c r="H222" s="150"/>
      <c r="I222" s="150"/>
      <c r="J222" s="150"/>
      <c r="K222" s="150"/>
      <c r="L222" s="150"/>
      <c r="M222" s="150"/>
      <c r="N222" s="148"/>
      <c r="O222" s="148"/>
      <c r="P222" s="148"/>
      <c r="Q222" s="148"/>
      <c r="R222" s="148"/>
      <c r="S222" s="148"/>
      <c r="T222" s="151"/>
      <c r="U222" s="148"/>
      <c r="V222" s="152"/>
      <c r="W222" s="152"/>
      <c r="X222" s="152"/>
      <c r="Y222" s="152"/>
      <c r="Z222" s="152"/>
      <c r="AA222" s="152"/>
      <c r="AB222" s="152"/>
      <c r="AC222" s="152"/>
      <c r="AD222" s="152"/>
      <c r="AE222" s="152" t="s">
        <v>76</v>
      </c>
      <c r="AF222" s="152">
        <v>0</v>
      </c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 x14ac:dyDescent="0.2">
      <c r="A223" s="145">
        <v>42</v>
      </c>
      <c r="B223" s="146" t="s">
        <v>287</v>
      </c>
      <c r="C223" s="147" t="s">
        <v>288</v>
      </c>
      <c r="D223" s="148" t="s">
        <v>74</v>
      </c>
      <c r="E223" s="149">
        <v>531.81323999999995</v>
      </c>
      <c r="F223" s="169"/>
      <c r="G223" s="150">
        <f t="shared" ref="G223" si="16">E223*F223</f>
        <v>0</v>
      </c>
      <c r="H223" s="150">
        <v>362</v>
      </c>
      <c r="I223" s="150">
        <f>ROUND(E223*H223,2)</f>
        <v>192516.39</v>
      </c>
      <c r="J223" s="150">
        <v>0</v>
      </c>
      <c r="K223" s="150">
        <f>ROUND(E223*J223,2)</f>
        <v>0</v>
      </c>
      <c r="L223" s="150">
        <v>21</v>
      </c>
      <c r="M223" s="150">
        <f>G223*(1+L223/100)</f>
        <v>0</v>
      </c>
      <c r="N223" s="148">
        <v>1.511E-2</v>
      </c>
      <c r="O223" s="148">
        <f>ROUND(E223*N223,5)</f>
        <v>8.0357000000000003</v>
      </c>
      <c r="P223" s="148">
        <v>0</v>
      </c>
      <c r="Q223" s="148">
        <f>ROUND(E223*P223,5)</f>
        <v>0</v>
      </c>
      <c r="R223" s="148"/>
      <c r="S223" s="148"/>
      <c r="T223" s="151">
        <v>0</v>
      </c>
      <c r="U223" s="148">
        <f>ROUND(E223*T223,2)</f>
        <v>0</v>
      </c>
      <c r="V223" s="152"/>
      <c r="W223" s="152"/>
      <c r="X223" s="152"/>
      <c r="Y223" s="152"/>
      <c r="Z223" s="152"/>
      <c r="AA223" s="152"/>
      <c r="AB223" s="152"/>
      <c r="AC223" s="152"/>
      <c r="AD223" s="152"/>
      <c r="AE223" s="152" t="s">
        <v>93</v>
      </c>
      <c r="AF223" s="152"/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 x14ac:dyDescent="0.2">
      <c r="A224" s="145"/>
      <c r="B224" s="146"/>
      <c r="C224" s="231" t="s">
        <v>289</v>
      </c>
      <c r="D224" s="232"/>
      <c r="E224" s="233"/>
      <c r="F224" s="234"/>
      <c r="G224" s="235"/>
      <c r="H224" s="150"/>
      <c r="I224" s="150"/>
      <c r="J224" s="150"/>
      <c r="K224" s="150"/>
      <c r="L224" s="150"/>
      <c r="M224" s="150"/>
      <c r="N224" s="148"/>
      <c r="O224" s="148"/>
      <c r="P224" s="148"/>
      <c r="Q224" s="148"/>
      <c r="R224" s="148"/>
      <c r="S224" s="148"/>
      <c r="T224" s="151"/>
      <c r="U224" s="148"/>
      <c r="V224" s="152"/>
      <c r="W224" s="152"/>
      <c r="X224" s="152"/>
      <c r="Y224" s="152"/>
      <c r="Z224" s="152"/>
      <c r="AA224" s="152"/>
      <c r="AB224" s="152"/>
      <c r="AC224" s="152"/>
      <c r="AD224" s="152"/>
      <c r="AE224" s="152" t="s">
        <v>208</v>
      </c>
      <c r="AF224" s="152"/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63" t="str">
        <f>C224</f>
        <v>Tepelná izolace z čedičových desek tl. 100 mm o ld= max. 0,038 W/mK,</v>
      </c>
      <c r="BB224" s="152"/>
      <c r="BC224" s="152"/>
      <c r="BD224" s="152"/>
      <c r="BE224" s="152"/>
      <c r="BF224" s="152"/>
      <c r="BG224" s="152"/>
      <c r="BH224" s="152"/>
    </row>
    <row r="225" spans="1:60" outlineLevel="1" x14ac:dyDescent="0.2">
      <c r="A225" s="145"/>
      <c r="B225" s="146"/>
      <c r="C225" s="231" t="s">
        <v>290</v>
      </c>
      <c r="D225" s="232"/>
      <c r="E225" s="233"/>
      <c r="F225" s="234"/>
      <c r="G225" s="235"/>
      <c r="H225" s="150"/>
      <c r="I225" s="150"/>
      <c r="J225" s="150"/>
      <c r="K225" s="150"/>
      <c r="L225" s="150"/>
      <c r="M225" s="150"/>
      <c r="N225" s="148"/>
      <c r="O225" s="148"/>
      <c r="P225" s="148"/>
      <c r="Q225" s="148"/>
      <c r="R225" s="148"/>
      <c r="S225" s="148"/>
      <c r="T225" s="151"/>
      <c r="U225" s="148"/>
      <c r="V225" s="152"/>
      <c r="W225" s="152"/>
      <c r="X225" s="152"/>
      <c r="Y225" s="152"/>
      <c r="Z225" s="152"/>
      <c r="AA225" s="152"/>
      <c r="AB225" s="152"/>
      <c r="AC225" s="152"/>
      <c r="AD225" s="152"/>
      <c r="AE225" s="152" t="s">
        <v>208</v>
      </c>
      <c r="AF225" s="152"/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63" t="str">
        <f>C225</f>
        <v>pevnost v tahu min. CS(10) 50 kPa</v>
      </c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">
      <c r="A226" s="145"/>
      <c r="B226" s="146"/>
      <c r="C226" s="153" t="s">
        <v>276</v>
      </c>
      <c r="D226" s="154"/>
      <c r="E226" s="155">
        <v>531.81323999999995</v>
      </c>
      <c r="F226" s="150"/>
      <c r="G226" s="150"/>
      <c r="H226" s="150"/>
      <c r="I226" s="150"/>
      <c r="J226" s="150"/>
      <c r="K226" s="150"/>
      <c r="L226" s="150"/>
      <c r="M226" s="150"/>
      <c r="N226" s="148"/>
      <c r="O226" s="148"/>
      <c r="P226" s="148"/>
      <c r="Q226" s="148"/>
      <c r="R226" s="148"/>
      <c r="S226" s="148"/>
      <c r="T226" s="151"/>
      <c r="U226" s="148"/>
      <c r="V226" s="152"/>
      <c r="W226" s="152"/>
      <c r="X226" s="152"/>
      <c r="Y226" s="152"/>
      <c r="Z226" s="152"/>
      <c r="AA226" s="152"/>
      <c r="AB226" s="152"/>
      <c r="AC226" s="152"/>
      <c r="AD226" s="152"/>
      <c r="AE226" s="152" t="s">
        <v>76</v>
      </c>
      <c r="AF226" s="152">
        <v>0</v>
      </c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">
      <c r="A227" s="145">
        <v>43</v>
      </c>
      <c r="B227" s="146" t="s">
        <v>291</v>
      </c>
      <c r="C227" s="147" t="s">
        <v>292</v>
      </c>
      <c r="D227" s="148" t="s">
        <v>101</v>
      </c>
      <c r="E227" s="149">
        <v>531.81323999999995</v>
      </c>
      <c r="F227" s="169"/>
      <c r="G227" s="150">
        <f>E227*F227</f>
        <v>0</v>
      </c>
      <c r="H227" s="150">
        <v>2665</v>
      </c>
      <c r="I227" s="150">
        <f>ROUND(E227*H227,2)</f>
        <v>1417282.28</v>
      </c>
      <c r="J227" s="150">
        <v>0</v>
      </c>
      <c r="K227" s="150">
        <f>ROUND(E227*J227,2)</f>
        <v>0</v>
      </c>
      <c r="L227" s="150">
        <v>21</v>
      </c>
      <c r="M227" s="150">
        <f>G227*(1+L227/100)</f>
        <v>0</v>
      </c>
      <c r="N227" s="148">
        <v>2.5000000000000001E-2</v>
      </c>
      <c r="O227" s="148">
        <f>ROUND(E227*N227,5)</f>
        <v>13.29533</v>
      </c>
      <c r="P227" s="148">
        <v>0</v>
      </c>
      <c r="Q227" s="148">
        <f>ROUND(E227*P227,5)</f>
        <v>0</v>
      </c>
      <c r="R227" s="148"/>
      <c r="S227" s="148"/>
      <c r="T227" s="151">
        <v>0</v>
      </c>
      <c r="U227" s="148">
        <f>ROUND(E227*T227,2)</f>
        <v>0</v>
      </c>
      <c r="V227" s="152"/>
      <c r="W227" s="152"/>
      <c r="X227" s="152"/>
      <c r="Y227" s="152"/>
      <c r="Z227" s="152"/>
      <c r="AA227" s="152"/>
      <c r="AB227" s="152"/>
      <c r="AC227" s="152"/>
      <c r="AD227" s="152"/>
      <c r="AE227" s="152" t="s">
        <v>93</v>
      </c>
      <c r="AF227" s="152"/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 x14ac:dyDescent="0.2">
      <c r="A228" s="145"/>
      <c r="B228" s="146"/>
      <c r="C228" s="153" t="s">
        <v>276</v>
      </c>
      <c r="D228" s="154"/>
      <c r="E228" s="155">
        <v>531.81323999999995</v>
      </c>
      <c r="F228" s="150"/>
      <c r="G228" s="150"/>
      <c r="H228" s="150"/>
      <c r="I228" s="150"/>
      <c r="J228" s="150"/>
      <c r="K228" s="150"/>
      <c r="L228" s="150"/>
      <c r="M228" s="150"/>
      <c r="N228" s="148"/>
      <c r="O228" s="148"/>
      <c r="P228" s="148"/>
      <c r="Q228" s="148"/>
      <c r="R228" s="148"/>
      <c r="S228" s="148"/>
      <c r="T228" s="151"/>
      <c r="U228" s="148"/>
      <c r="V228" s="152"/>
      <c r="W228" s="152"/>
      <c r="X228" s="152"/>
      <c r="Y228" s="152"/>
      <c r="Z228" s="152"/>
      <c r="AA228" s="152"/>
      <c r="AB228" s="152"/>
      <c r="AC228" s="152"/>
      <c r="AD228" s="152"/>
      <c r="AE228" s="152" t="s">
        <v>76</v>
      </c>
      <c r="AF228" s="152">
        <v>0</v>
      </c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1" x14ac:dyDescent="0.2">
      <c r="A229" s="145">
        <v>44</v>
      </c>
      <c r="B229" s="146" t="s">
        <v>293</v>
      </c>
      <c r="C229" s="147" t="s">
        <v>294</v>
      </c>
      <c r="D229" s="148" t="s">
        <v>74</v>
      </c>
      <c r="E229" s="149">
        <v>98.28</v>
      </c>
      <c r="F229" s="169"/>
      <c r="G229" s="150">
        <f t="shared" ref="G229" si="17">E229*F229</f>
        <v>0</v>
      </c>
      <c r="H229" s="150">
        <v>207</v>
      </c>
      <c r="I229" s="150">
        <f>ROUND(E229*H229,2)</f>
        <v>20343.96</v>
      </c>
      <c r="J229" s="150">
        <v>0</v>
      </c>
      <c r="K229" s="150">
        <f>ROUND(E229*J229,2)</f>
        <v>0</v>
      </c>
      <c r="L229" s="150">
        <v>21</v>
      </c>
      <c r="M229" s="150">
        <f>G229*(1+L229/100)</f>
        <v>0</v>
      </c>
      <c r="N229" s="148">
        <v>4.4999999999999999E-4</v>
      </c>
      <c r="O229" s="148">
        <f>ROUND(E229*N229,5)</f>
        <v>4.4229999999999998E-2</v>
      </c>
      <c r="P229" s="148">
        <v>0</v>
      </c>
      <c r="Q229" s="148">
        <f>ROUND(E229*P229,5)</f>
        <v>0</v>
      </c>
      <c r="R229" s="148"/>
      <c r="S229" s="148"/>
      <c r="T229" s="151">
        <v>0</v>
      </c>
      <c r="U229" s="148">
        <f>ROUND(E229*T229,2)</f>
        <v>0</v>
      </c>
      <c r="V229" s="152"/>
      <c r="W229" s="152"/>
      <c r="X229" s="152"/>
      <c r="Y229" s="152"/>
      <c r="Z229" s="152"/>
      <c r="AA229" s="152"/>
      <c r="AB229" s="152"/>
      <c r="AC229" s="152"/>
      <c r="AD229" s="152"/>
      <c r="AE229" s="152" t="s">
        <v>93</v>
      </c>
      <c r="AF229" s="152"/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1" x14ac:dyDescent="0.2">
      <c r="A230" s="145"/>
      <c r="B230" s="146"/>
      <c r="C230" s="231" t="s">
        <v>295</v>
      </c>
      <c r="D230" s="232"/>
      <c r="E230" s="233"/>
      <c r="F230" s="234"/>
      <c r="G230" s="235"/>
      <c r="H230" s="150"/>
      <c r="I230" s="150"/>
      <c r="J230" s="150"/>
      <c r="K230" s="150"/>
      <c r="L230" s="150"/>
      <c r="M230" s="150"/>
      <c r="N230" s="148"/>
      <c r="O230" s="148"/>
      <c r="P230" s="148"/>
      <c r="Q230" s="148"/>
      <c r="R230" s="148"/>
      <c r="S230" s="148"/>
      <c r="T230" s="151"/>
      <c r="U230" s="148"/>
      <c r="V230" s="152"/>
      <c r="W230" s="152"/>
      <c r="X230" s="152"/>
      <c r="Y230" s="152"/>
      <c r="Z230" s="152"/>
      <c r="AA230" s="152"/>
      <c r="AB230" s="152"/>
      <c r="AC230" s="152"/>
      <c r="AD230" s="152"/>
      <c r="AE230" s="152" t="s">
        <v>208</v>
      </c>
      <c r="AF230" s="152"/>
      <c r="AG230" s="152"/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63" t="str">
        <f>C230</f>
        <v>Spádové klíny čedičových desek o ld= max. 0,039 W/mK</v>
      </c>
      <c r="BB230" s="152"/>
      <c r="BC230" s="152"/>
      <c r="BD230" s="152"/>
      <c r="BE230" s="152"/>
      <c r="BF230" s="152"/>
      <c r="BG230" s="152"/>
      <c r="BH230" s="152"/>
    </row>
    <row r="231" spans="1:60" outlineLevel="1" x14ac:dyDescent="0.2">
      <c r="A231" s="145"/>
      <c r="B231" s="146"/>
      <c r="C231" s="153" t="s">
        <v>296</v>
      </c>
      <c r="D231" s="154"/>
      <c r="E231" s="155">
        <v>98.28</v>
      </c>
      <c r="F231" s="150"/>
      <c r="G231" s="150"/>
      <c r="H231" s="150"/>
      <c r="I231" s="150"/>
      <c r="J231" s="150"/>
      <c r="K231" s="150"/>
      <c r="L231" s="150"/>
      <c r="M231" s="150"/>
      <c r="N231" s="148"/>
      <c r="O231" s="148"/>
      <c r="P231" s="148"/>
      <c r="Q231" s="148"/>
      <c r="R231" s="148"/>
      <c r="S231" s="148"/>
      <c r="T231" s="151"/>
      <c r="U231" s="148"/>
      <c r="V231" s="152"/>
      <c r="W231" s="152"/>
      <c r="X231" s="152"/>
      <c r="Y231" s="152"/>
      <c r="Z231" s="152"/>
      <c r="AA231" s="152"/>
      <c r="AB231" s="152"/>
      <c r="AC231" s="152"/>
      <c r="AD231" s="152"/>
      <c r="AE231" s="152" t="s">
        <v>76</v>
      </c>
      <c r="AF231" s="152">
        <v>0</v>
      </c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 x14ac:dyDescent="0.2">
      <c r="A232" s="145">
        <v>45</v>
      </c>
      <c r="B232" s="146" t="s">
        <v>297</v>
      </c>
      <c r="C232" s="147" t="s">
        <v>298</v>
      </c>
      <c r="D232" s="148" t="s">
        <v>74</v>
      </c>
      <c r="E232" s="149">
        <v>98.28</v>
      </c>
      <c r="F232" s="169"/>
      <c r="G232" s="150">
        <f>E232*F232</f>
        <v>0</v>
      </c>
      <c r="H232" s="150">
        <v>310.5</v>
      </c>
      <c r="I232" s="150">
        <f>ROUND(E232*H232,2)</f>
        <v>30515.94</v>
      </c>
      <c r="J232" s="150">
        <v>0</v>
      </c>
      <c r="K232" s="150">
        <f>ROUND(E232*J232,2)</f>
        <v>0</v>
      </c>
      <c r="L232" s="150">
        <v>21</v>
      </c>
      <c r="M232" s="150">
        <f>G232*(1+L232/100)</f>
        <v>0</v>
      </c>
      <c r="N232" s="148">
        <v>7.5000000000000002E-4</v>
      </c>
      <c r="O232" s="148">
        <f>ROUND(E232*N232,5)</f>
        <v>7.3709999999999998E-2</v>
      </c>
      <c r="P232" s="148">
        <v>0</v>
      </c>
      <c r="Q232" s="148">
        <f>ROUND(E232*P232,5)</f>
        <v>0</v>
      </c>
      <c r="R232" s="148"/>
      <c r="S232" s="148"/>
      <c r="T232" s="151">
        <v>0</v>
      </c>
      <c r="U232" s="148">
        <f>ROUND(E232*T232,2)</f>
        <v>0</v>
      </c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2" t="s">
        <v>93</v>
      </c>
      <c r="AF232" s="152"/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">
      <c r="A233" s="145"/>
      <c r="B233" s="146"/>
      <c r="C233" s="231" t="s">
        <v>295</v>
      </c>
      <c r="D233" s="232"/>
      <c r="E233" s="233"/>
      <c r="F233" s="234"/>
      <c r="G233" s="235"/>
      <c r="H233" s="150"/>
      <c r="I233" s="150"/>
      <c r="J233" s="150"/>
      <c r="K233" s="150"/>
      <c r="L233" s="150"/>
      <c r="M233" s="150"/>
      <c r="N233" s="148"/>
      <c r="O233" s="148"/>
      <c r="P233" s="148"/>
      <c r="Q233" s="148"/>
      <c r="R233" s="148"/>
      <c r="S233" s="148"/>
      <c r="T233" s="151"/>
      <c r="U233" s="148"/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152" t="s">
        <v>208</v>
      </c>
      <c r="AF233" s="152"/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63" t="str">
        <f>C233</f>
        <v>Spádové klíny čedičových desek o ld= max. 0,039 W/mK</v>
      </c>
      <c r="BB233" s="152"/>
      <c r="BC233" s="152"/>
      <c r="BD233" s="152"/>
      <c r="BE233" s="152"/>
      <c r="BF233" s="152"/>
      <c r="BG233" s="152"/>
      <c r="BH233" s="152"/>
    </row>
    <row r="234" spans="1:60" outlineLevel="1" x14ac:dyDescent="0.2">
      <c r="A234" s="145"/>
      <c r="B234" s="146"/>
      <c r="C234" s="153" t="s">
        <v>296</v>
      </c>
      <c r="D234" s="154"/>
      <c r="E234" s="155">
        <v>98.28</v>
      </c>
      <c r="F234" s="150"/>
      <c r="G234" s="150"/>
      <c r="H234" s="150"/>
      <c r="I234" s="150"/>
      <c r="J234" s="150"/>
      <c r="K234" s="150"/>
      <c r="L234" s="150"/>
      <c r="M234" s="150"/>
      <c r="N234" s="148"/>
      <c r="O234" s="148"/>
      <c r="P234" s="148"/>
      <c r="Q234" s="148"/>
      <c r="R234" s="148"/>
      <c r="S234" s="148"/>
      <c r="T234" s="151"/>
      <c r="U234" s="148"/>
      <c r="V234" s="152"/>
      <c r="W234" s="152"/>
      <c r="X234" s="152"/>
      <c r="Y234" s="152"/>
      <c r="Z234" s="152"/>
      <c r="AA234" s="152"/>
      <c r="AB234" s="152"/>
      <c r="AC234" s="152"/>
      <c r="AD234" s="152"/>
      <c r="AE234" s="152" t="s">
        <v>76</v>
      </c>
      <c r="AF234" s="152">
        <v>0</v>
      </c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">
      <c r="A235" s="145">
        <v>46</v>
      </c>
      <c r="B235" s="146" t="s">
        <v>299</v>
      </c>
      <c r="C235" s="147" t="s">
        <v>300</v>
      </c>
      <c r="D235" s="148" t="s">
        <v>74</v>
      </c>
      <c r="E235" s="149">
        <v>50.242500000000007</v>
      </c>
      <c r="F235" s="169"/>
      <c r="G235" s="150">
        <f>E235*F235</f>
        <v>0</v>
      </c>
      <c r="H235" s="150">
        <v>380</v>
      </c>
      <c r="I235" s="150">
        <f>ROUND(E235*H235,2)</f>
        <v>19092.150000000001</v>
      </c>
      <c r="J235" s="150">
        <v>0</v>
      </c>
      <c r="K235" s="150">
        <f>ROUND(E235*J235,2)</f>
        <v>0</v>
      </c>
      <c r="L235" s="150">
        <v>21</v>
      </c>
      <c r="M235" s="150">
        <f>G235*(1+L235/100)</f>
        <v>0</v>
      </c>
      <c r="N235" s="148">
        <v>1.0499999999999999E-3</v>
      </c>
      <c r="O235" s="148">
        <f>ROUND(E235*N235,5)</f>
        <v>5.2749999999999998E-2</v>
      </c>
      <c r="P235" s="148">
        <v>0</v>
      </c>
      <c r="Q235" s="148">
        <f>ROUND(E235*P235,5)</f>
        <v>0</v>
      </c>
      <c r="R235" s="148"/>
      <c r="S235" s="148"/>
      <c r="T235" s="151">
        <v>0</v>
      </c>
      <c r="U235" s="148">
        <f>ROUND(E235*T235,2)</f>
        <v>0</v>
      </c>
      <c r="V235" s="152"/>
      <c r="W235" s="152"/>
      <c r="X235" s="152"/>
      <c r="Y235" s="152"/>
      <c r="Z235" s="152"/>
      <c r="AA235" s="152"/>
      <c r="AB235" s="152"/>
      <c r="AC235" s="152"/>
      <c r="AD235" s="152"/>
      <c r="AE235" s="152" t="s">
        <v>93</v>
      </c>
      <c r="AF235" s="152"/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">
      <c r="A236" s="145"/>
      <c r="B236" s="146"/>
      <c r="C236" s="153" t="s">
        <v>301</v>
      </c>
      <c r="D236" s="154"/>
      <c r="E236" s="155">
        <v>50.2425</v>
      </c>
      <c r="F236" s="150"/>
      <c r="G236" s="150"/>
      <c r="H236" s="150"/>
      <c r="I236" s="150"/>
      <c r="J236" s="150"/>
      <c r="K236" s="150"/>
      <c r="L236" s="150"/>
      <c r="M236" s="150"/>
      <c r="N236" s="148"/>
      <c r="O236" s="148"/>
      <c r="P236" s="148"/>
      <c r="Q236" s="148"/>
      <c r="R236" s="148"/>
      <c r="S236" s="148"/>
      <c r="T236" s="151"/>
      <c r="U236" s="148"/>
      <c r="V236" s="152"/>
      <c r="W236" s="152"/>
      <c r="X236" s="152"/>
      <c r="Y236" s="152"/>
      <c r="Z236" s="152"/>
      <c r="AA236" s="152"/>
      <c r="AB236" s="152"/>
      <c r="AC236" s="152"/>
      <c r="AD236" s="152"/>
      <c r="AE236" s="152" t="s">
        <v>76</v>
      </c>
      <c r="AF236" s="152">
        <v>0</v>
      </c>
      <c r="AG236" s="152"/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">
      <c r="A237" s="145">
        <v>47</v>
      </c>
      <c r="B237" s="146" t="s">
        <v>302</v>
      </c>
      <c r="C237" s="147" t="s">
        <v>303</v>
      </c>
      <c r="D237" s="148" t="s">
        <v>96</v>
      </c>
      <c r="E237" s="149">
        <v>21.6</v>
      </c>
      <c r="F237" s="169"/>
      <c r="G237" s="150">
        <f t="shared" ref="G237:G240" si="18">E237*F237</f>
        <v>0</v>
      </c>
      <c r="H237" s="150">
        <v>0</v>
      </c>
      <c r="I237" s="150">
        <f>ROUND(E237*H237,2)</f>
        <v>0</v>
      </c>
      <c r="J237" s="150">
        <v>837</v>
      </c>
      <c r="K237" s="150">
        <f>ROUND(E237*J237,2)</f>
        <v>18079.2</v>
      </c>
      <c r="L237" s="150">
        <v>21</v>
      </c>
      <c r="M237" s="150">
        <f>G237*(1+L237/100)</f>
        <v>0</v>
      </c>
      <c r="N237" s="148">
        <v>0</v>
      </c>
      <c r="O237" s="148">
        <f>ROUND(E237*N237,5)</f>
        <v>0</v>
      </c>
      <c r="P237" s="148">
        <v>0</v>
      </c>
      <c r="Q237" s="148">
        <f>ROUND(E237*P237,5)</f>
        <v>0</v>
      </c>
      <c r="R237" s="148"/>
      <c r="S237" s="148"/>
      <c r="T237" s="151">
        <v>1.74</v>
      </c>
      <c r="U237" s="148">
        <f>ROUND(E237*T237,2)</f>
        <v>37.58</v>
      </c>
      <c r="V237" s="152"/>
      <c r="W237" s="152"/>
      <c r="X237" s="152"/>
      <c r="Y237" s="152"/>
      <c r="Z237" s="152"/>
      <c r="AA237" s="152"/>
      <c r="AB237" s="152"/>
      <c r="AC237" s="152"/>
      <c r="AD237" s="152"/>
      <c r="AE237" s="152" t="s">
        <v>75</v>
      </c>
      <c r="AF237" s="152"/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ht="22.5" outlineLevel="1" x14ac:dyDescent="0.2">
      <c r="A238" s="145">
        <v>48</v>
      </c>
      <c r="B238" s="146" t="s">
        <v>304</v>
      </c>
      <c r="C238" s="147" t="s">
        <v>305</v>
      </c>
      <c r="D238" s="148" t="s">
        <v>74</v>
      </c>
      <c r="E238" s="149">
        <v>13.551300000000001</v>
      </c>
      <c r="F238" s="169"/>
      <c r="G238" s="150">
        <f t="shared" si="18"/>
        <v>0</v>
      </c>
      <c r="H238" s="150">
        <v>393.5</v>
      </c>
      <c r="I238" s="150">
        <f>ROUND(E238*H238,2)</f>
        <v>5332.44</v>
      </c>
      <c r="J238" s="150">
        <v>0</v>
      </c>
      <c r="K238" s="150">
        <f>ROUND(E238*J238,2)</f>
        <v>0</v>
      </c>
      <c r="L238" s="150">
        <v>21</v>
      </c>
      <c r="M238" s="150">
        <f>G238*(1+L238/100)</f>
        <v>0</v>
      </c>
      <c r="N238" s="148">
        <v>3.3E-3</v>
      </c>
      <c r="O238" s="148">
        <f>ROUND(E238*N238,5)</f>
        <v>4.4720000000000003E-2</v>
      </c>
      <c r="P238" s="148">
        <v>0</v>
      </c>
      <c r="Q238" s="148">
        <f>ROUND(E238*P238,5)</f>
        <v>0</v>
      </c>
      <c r="R238" s="148"/>
      <c r="S238" s="148"/>
      <c r="T238" s="151">
        <v>0</v>
      </c>
      <c r="U238" s="148">
        <f>ROUND(E238*T238,2)</f>
        <v>0</v>
      </c>
      <c r="V238" s="152"/>
      <c r="W238" s="152"/>
      <c r="X238" s="152"/>
      <c r="Y238" s="152"/>
      <c r="Z238" s="152"/>
      <c r="AA238" s="152"/>
      <c r="AB238" s="152"/>
      <c r="AC238" s="152"/>
      <c r="AD238" s="152"/>
      <c r="AE238" s="152" t="s">
        <v>93</v>
      </c>
      <c r="AF238" s="152"/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">
      <c r="A239" s="145"/>
      <c r="B239" s="146"/>
      <c r="C239" s="153" t="s">
        <v>306</v>
      </c>
      <c r="D239" s="154"/>
      <c r="E239" s="155">
        <v>13.551299999999999</v>
      </c>
      <c r="F239" s="150"/>
      <c r="G239" s="150"/>
      <c r="H239" s="150"/>
      <c r="I239" s="150"/>
      <c r="J239" s="150"/>
      <c r="K239" s="150"/>
      <c r="L239" s="150"/>
      <c r="M239" s="150"/>
      <c r="N239" s="148"/>
      <c r="O239" s="148"/>
      <c r="P239" s="148"/>
      <c r="Q239" s="148"/>
      <c r="R239" s="148"/>
      <c r="S239" s="148"/>
      <c r="T239" s="151"/>
      <c r="U239" s="148"/>
      <c r="V239" s="152"/>
      <c r="W239" s="152"/>
      <c r="X239" s="152"/>
      <c r="Y239" s="152"/>
      <c r="Z239" s="152"/>
      <c r="AA239" s="152"/>
      <c r="AB239" s="152"/>
      <c r="AC239" s="152"/>
      <c r="AD239" s="152"/>
      <c r="AE239" s="152" t="s">
        <v>76</v>
      </c>
      <c r="AF239" s="152">
        <v>0</v>
      </c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ht="22.5" outlineLevel="1" x14ac:dyDescent="0.2">
      <c r="A240" s="145">
        <v>49</v>
      </c>
      <c r="B240" s="146" t="s">
        <v>307</v>
      </c>
      <c r="C240" s="147" t="s">
        <v>308</v>
      </c>
      <c r="D240" s="148" t="s">
        <v>74</v>
      </c>
      <c r="E240" s="149">
        <v>13.551300000000001</v>
      </c>
      <c r="F240" s="169"/>
      <c r="G240" s="150">
        <f t="shared" si="18"/>
        <v>0</v>
      </c>
      <c r="H240" s="150">
        <v>472</v>
      </c>
      <c r="I240" s="150">
        <f>ROUND(E240*H240,2)</f>
        <v>6396.21</v>
      </c>
      <c r="J240" s="150">
        <v>0</v>
      </c>
      <c r="K240" s="150">
        <f>ROUND(E240*J240,2)</f>
        <v>0</v>
      </c>
      <c r="L240" s="150">
        <v>21</v>
      </c>
      <c r="M240" s="150">
        <f>G240*(1+L240/100)</f>
        <v>0</v>
      </c>
      <c r="N240" s="148">
        <v>3.96E-3</v>
      </c>
      <c r="O240" s="148">
        <f>ROUND(E240*N240,5)</f>
        <v>5.3659999999999999E-2</v>
      </c>
      <c r="P240" s="148">
        <v>0</v>
      </c>
      <c r="Q240" s="148">
        <f>ROUND(E240*P240,5)</f>
        <v>0</v>
      </c>
      <c r="R240" s="148"/>
      <c r="S240" s="148"/>
      <c r="T240" s="151">
        <v>0</v>
      </c>
      <c r="U240" s="148">
        <f>ROUND(E240*T240,2)</f>
        <v>0</v>
      </c>
      <c r="V240" s="152"/>
      <c r="W240" s="152"/>
      <c r="X240" s="152"/>
      <c r="Y240" s="152"/>
      <c r="Z240" s="152"/>
      <c r="AA240" s="152"/>
      <c r="AB240" s="152"/>
      <c r="AC240" s="152"/>
      <c r="AD240" s="152"/>
      <c r="AE240" s="152" t="s">
        <v>93</v>
      </c>
      <c r="AF240" s="152"/>
      <c r="AG240" s="152"/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 x14ac:dyDescent="0.2">
      <c r="A241" s="145"/>
      <c r="B241" s="146"/>
      <c r="C241" s="153" t="s">
        <v>306</v>
      </c>
      <c r="D241" s="154"/>
      <c r="E241" s="155">
        <v>13.551299999999999</v>
      </c>
      <c r="F241" s="150"/>
      <c r="G241" s="150"/>
      <c r="H241" s="150"/>
      <c r="I241" s="150"/>
      <c r="J241" s="150"/>
      <c r="K241" s="150"/>
      <c r="L241" s="150"/>
      <c r="M241" s="150"/>
      <c r="N241" s="148"/>
      <c r="O241" s="148"/>
      <c r="P241" s="148"/>
      <c r="Q241" s="148"/>
      <c r="R241" s="148"/>
      <c r="S241" s="148"/>
      <c r="T241" s="151"/>
      <c r="U241" s="148"/>
      <c r="V241" s="152"/>
      <c r="W241" s="152"/>
      <c r="X241" s="152"/>
      <c r="Y241" s="152"/>
      <c r="Z241" s="152"/>
      <c r="AA241" s="152"/>
      <c r="AB241" s="152"/>
      <c r="AC241" s="152"/>
      <c r="AD241" s="152"/>
      <c r="AE241" s="152" t="s">
        <v>76</v>
      </c>
      <c r="AF241" s="152">
        <v>0</v>
      </c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x14ac:dyDescent="0.2">
      <c r="A242" s="156" t="s">
        <v>71</v>
      </c>
      <c r="B242" s="157" t="s">
        <v>102</v>
      </c>
      <c r="C242" s="158" t="s">
        <v>103</v>
      </c>
      <c r="D242" s="159"/>
      <c r="E242" s="160"/>
      <c r="F242" s="161"/>
      <c r="G242" s="161">
        <f>SUMIF(AE243:AE251,"&lt;&gt;NOR",G243:G251)</f>
        <v>0</v>
      </c>
      <c r="H242" s="161"/>
      <c r="I242" s="161">
        <f>SUM(I243:I251)</f>
        <v>4334.13</v>
      </c>
      <c r="J242" s="161"/>
      <c r="K242" s="161">
        <f>SUM(K243:K251)</f>
        <v>25223.64</v>
      </c>
      <c r="L242" s="161"/>
      <c r="M242" s="161">
        <f>SUM(M243:M251)</f>
        <v>0</v>
      </c>
      <c r="N242" s="159"/>
      <c r="O242" s="159">
        <f>SUM(O243:O251)</f>
        <v>0.27328999999999998</v>
      </c>
      <c r="P242" s="159"/>
      <c r="Q242" s="159">
        <f>SUM(Q243:Q251)</f>
        <v>6.3795900000000003</v>
      </c>
      <c r="R242" s="159"/>
      <c r="S242" s="159"/>
      <c r="T242" s="162"/>
      <c r="U242" s="159">
        <f>SUM(U243:U251)</f>
        <v>67.530000000000015</v>
      </c>
      <c r="AE242" t="s">
        <v>73</v>
      </c>
    </row>
    <row r="243" spans="1:60" outlineLevel="1" x14ac:dyDescent="0.2">
      <c r="A243" s="145">
        <v>50</v>
      </c>
      <c r="B243" s="146" t="s">
        <v>309</v>
      </c>
      <c r="C243" s="147" t="s">
        <v>310</v>
      </c>
      <c r="D243" s="148" t="s">
        <v>74</v>
      </c>
      <c r="E243" s="149">
        <v>234.09359999999998</v>
      </c>
      <c r="F243" s="169"/>
      <c r="G243" s="150">
        <f>E243*F243</f>
        <v>0</v>
      </c>
      <c r="H243" s="150">
        <v>0</v>
      </c>
      <c r="I243" s="150">
        <f>ROUND(E243*H243,2)</f>
        <v>0</v>
      </c>
      <c r="J243" s="150">
        <v>40.799999999999997</v>
      </c>
      <c r="K243" s="150">
        <f>ROUND(E243*J243,2)</f>
        <v>9551.02</v>
      </c>
      <c r="L243" s="150">
        <v>21</v>
      </c>
      <c r="M243" s="150">
        <f>G243*(1+L243/100)</f>
        <v>0</v>
      </c>
      <c r="N243" s="148">
        <v>0</v>
      </c>
      <c r="O243" s="148">
        <f>ROUND(E243*N243,5)</f>
        <v>0</v>
      </c>
      <c r="P243" s="148">
        <v>1.7000000000000001E-2</v>
      </c>
      <c r="Q243" s="148">
        <f>ROUND(E243*P243,5)</f>
        <v>3.97959</v>
      </c>
      <c r="R243" s="148"/>
      <c r="S243" s="148"/>
      <c r="T243" s="151">
        <v>0.11</v>
      </c>
      <c r="U243" s="148">
        <f>ROUND(E243*T243,2)</f>
        <v>25.75</v>
      </c>
      <c r="V243" s="152"/>
      <c r="W243" s="152"/>
      <c r="X243" s="152"/>
      <c r="Y243" s="152"/>
      <c r="Z243" s="152"/>
      <c r="AA243" s="152"/>
      <c r="AB243" s="152"/>
      <c r="AC243" s="152"/>
      <c r="AD243" s="152"/>
      <c r="AE243" s="152" t="s">
        <v>75</v>
      </c>
      <c r="AF243" s="152"/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">
      <c r="A244" s="145"/>
      <c r="B244" s="146"/>
      <c r="C244" s="153" t="s">
        <v>311</v>
      </c>
      <c r="D244" s="154"/>
      <c r="E244" s="155">
        <v>234.09360000000001</v>
      </c>
      <c r="F244" s="150"/>
      <c r="G244" s="150"/>
      <c r="H244" s="150"/>
      <c r="I244" s="150"/>
      <c r="J244" s="150"/>
      <c r="K244" s="150"/>
      <c r="L244" s="150"/>
      <c r="M244" s="150"/>
      <c r="N244" s="148"/>
      <c r="O244" s="148"/>
      <c r="P244" s="148"/>
      <c r="Q244" s="148"/>
      <c r="R244" s="148"/>
      <c r="S244" s="148"/>
      <c r="T244" s="151"/>
      <c r="U244" s="148"/>
      <c r="V244" s="152"/>
      <c r="W244" s="152"/>
      <c r="X244" s="152"/>
      <c r="Y244" s="152"/>
      <c r="Z244" s="152"/>
      <c r="AA244" s="152"/>
      <c r="AB244" s="152"/>
      <c r="AC244" s="152"/>
      <c r="AD244" s="152"/>
      <c r="AE244" s="152" t="s">
        <v>76</v>
      </c>
      <c r="AF244" s="152">
        <v>0</v>
      </c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ht="22.5" outlineLevel="1" x14ac:dyDescent="0.2">
      <c r="A245" s="145">
        <v>51</v>
      </c>
      <c r="B245" s="146" t="s">
        <v>312</v>
      </c>
      <c r="C245" s="147" t="s">
        <v>313</v>
      </c>
      <c r="D245" s="148" t="s">
        <v>81</v>
      </c>
      <c r="E245" s="149">
        <v>240</v>
      </c>
      <c r="F245" s="169"/>
      <c r="G245" s="150">
        <f t="shared" ref="G245:G251" si="19">E245*F245</f>
        <v>0</v>
      </c>
      <c r="H245" s="150">
        <v>3.83</v>
      </c>
      <c r="I245" s="150">
        <f>ROUND(E245*H245,2)</f>
        <v>919.2</v>
      </c>
      <c r="J245" s="150">
        <v>42.97</v>
      </c>
      <c r="K245" s="150">
        <f>ROUND(E245*J245,2)</f>
        <v>10312.799999999999</v>
      </c>
      <c r="L245" s="150">
        <v>21</v>
      </c>
      <c r="M245" s="150">
        <f>G245*(1+L245/100)</f>
        <v>0</v>
      </c>
      <c r="N245" s="148">
        <v>1.6000000000000001E-4</v>
      </c>
      <c r="O245" s="148">
        <f>ROUND(E245*N245,5)</f>
        <v>3.8399999999999997E-2</v>
      </c>
      <c r="P245" s="148">
        <v>0.01</v>
      </c>
      <c r="Q245" s="148">
        <f>ROUND(E245*P245,5)</f>
        <v>2.4</v>
      </c>
      <c r="R245" s="148"/>
      <c r="S245" s="148"/>
      <c r="T245" s="151">
        <v>0.11600000000000001</v>
      </c>
      <c r="U245" s="148">
        <f>ROUND(E245*T245,2)</f>
        <v>27.84</v>
      </c>
      <c r="V245" s="152"/>
      <c r="W245" s="152"/>
      <c r="X245" s="152"/>
      <c r="Y245" s="152"/>
      <c r="Z245" s="152"/>
      <c r="AA245" s="152"/>
      <c r="AB245" s="152"/>
      <c r="AC245" s="152"/>
      <c r="AD245" s="152"/>
      <c r="AE245" s="152" t="s">
        <v>75</v>
      </c>
      <c r="AF245" s="152"/>
      <c r="AG245" s="152"/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 x14ac:dyDescent="0.2">
      <c r="A246" s="145"/>
      <c r="B246" s="146"/>
      <c r="C246" s="153" t="s">
        <v>314</v>
      </c>
      <c r="D246" s="154"/>
      <c r="E246" s="155">
        <v>240</v>
      </c>
      <c r="F246" s="150"/>
      <c r="G246" s="150"/>
      <c r="H246" s="150"/>
      <c r="I246" s="150"/>
      <c r="J246" s="150"/>
      <c r="K246" s="150"/>
      <c r="L246" s="150"/>
      <c r="M246" s="150"/>
      <c r="N246" s="148"/>
      <c r="O246" s="148"/>
      <c r="P246" s="148"/>
      <c r="Q246" s="148"/>
      <c r="R246" s="148"/>
      <c r="S246" s="148"/>
      <c r="T246" s="151"/>
      <c r="U246" s="148"/>
      <c r="V246" s="152"/>
      <c r="W246" s="152"/>
      <c r="X246" s="152"/>
      <c r="Y246" s="152"/>
      <c r="Z246" s="152"/>
      <c r="AA246" s="152"/>
      <c r="AB246" s="152"/>
      <c r="AC246" s="152"/>
      <c r="AD246" s="152"/>
      <c r="AE246" s="152" t="s">
        <v>76</v>
      </c>
      <c r="AF246" s="152">
        <v>0</v>
      </c>
      <c r="AG246" s="152"/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 x14ac:dyDescent="0.2">
      <c r="A247" s="145">
        <v>52</v>
      </c>
      <c r="B247" s="146" t="s">
        <v>315</v>
      </c>
      <c r="C247" s="147" t="s">
        <v>316</v>
      </c>
      <c r="D247" s="148" t="s">
        <v>74</v>
      </c>
      <c r="E247" s="149">
        <v>18.0684</v>
      </c>
      <c r="F247" s="169"/>
      <c r="G247" s="150">
        <f t="shared" si="19"/>
        <v>0</v>
      </c>
      <c r="H247" s="150">
        <v>189</v>
      </c>
      <c r="I247" s="150">
        <f>ROUND(E247*H247,2)</f>
        <v>3414.93</v>
      </c>
      <c r="J247" s="150">
        <v>0</v>
      </c>
      <c r="K247" s="150">
        <f>ROUND(E247*J247,2)</f>
        <v>0</v>
      </c>
      <c r="L247" s="150">
        <v>21</v>
      </c>
      <c r="M247" s="150">
        <f>G247*(1+L247/100)</f>
        <v>0</v>
      </c>
      <c r="N247" s="148">
        <v>1.2999999999999999E-2</v>
      </c>
      <c r="O247" s="148">
        <f>ROUND(E247*N247,5)</f>
        <v>0.23488999999999999</v>
      </c>
      <c r="P247" s="148">
        <v>0</v>
      </c>
      <c r="Q247" s="148">
        <f>ROUND(E247*P247,5)</f>
        <v>0</v>
      </c>
      <c r="R247" s="148"/>
      <c r="S247" s="148"/>
      <c r="T247" s="151">
        <v>0</v>
      </c>
      <c r="U247" s="148">
        <f>ROUND(E247*T247,2)</f>
        <v>0</v>
      </c>
      <c r="V247" s="152"/>
      <c r="W247" s="152"/>
      <c r="X247" s="152"/>
      <c r="Y247" s="152"/>
      <c r="Z247" s="152"/>
      <c r="AA247" s="152"/>
      <c r="AB247" s="152"/>
      <c r="AC247" s="152"/>
      <c r="AD247" s="152"/>
      <c r="AE247" s="152" t="s">
        <v>93</v>
      </c>
      <c r="AF247" s="152"/>
      <c r="AG247" s="152"/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 x14ac:dyDescent="0.2">
      <c r="A248" s="145"/>
      <c r="B248" s="146"/>
      <c r="C248" s="153" t="s">
        <v>317</v>
      </c>
      <c r="D248" s="154"/>
      <c r="E248" s="155">
        <v>18.0684</v>
      </c>
      <c r="F248" s="150"/>
      <c r="G248" s="150"/>
      <c r="H248" s="150"/>
      <c r="I248" s="150"/>
      <c r="J248" s="150"/>
      <c r="K248" s="150"/>
      <c r="L248" s="150"/>
      <c r="M248" s="150"/>
      <c r="N248" s="148"/>
      <c r="O248" s="148"/>
      <c r="P248" s="148"/>
      <c r="Q248" s="148"/>
      <c r="R248" s="148"/>
      <c r="S248" s="148"/>
      <c r="T248" s="151"/>
      <c r="U248" s="148"/>
      <c r="V248" s="152"/>
      <c r="W248" s="152"/>
      <c r="X248" s="152"/>
      <c r="Y248" s="152"/>
      <c r="Z248" s="152"/>
      <c r="AA248" s="152"/>
      <c r="AB248" s="152"/>
      <c r="AC248" s="152"/>
      <c r="AD248" s="152"/>
      <c r="AE248" s="152" t="s">
        <v>76</v>
      </c>
      <c r="AF248" s="152">
        <v>0</v>
      </c>
      <c r="AG248" s="152"/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">
      <c r="A249" s="145">
        <v>53</v>
      </c>
      <c r="B249" s="146" t="s">
        <v>318</v>
      </c>
      <c r="C249" s="147" t="s">
        <v>319</v>
      </c>
      <c r="D249" s="148" t="s">
        <v>74</v>
      </c>
      <c r="E249" s="149">
        <v>17.207999999999998</v>
      </c>
      <c r="F249" s="169"/>
      <c r="G249" s="150">
        <f t="shared" si="19"/>
        <v>0</v>
      </c>
      <c r="H249" s="150">
        <v>0</v>
      </c>
      <c r="I249" s="150">
        <f>ROUND(E249*H249,2)</f>
        <v>0</v>
      </c>
      <c r="J249" s="150">
        <v>290</v>
      </c>
      <c r="K249" s="150">
        <f>ROUND(E249*J249,2)</f>
        <v>4990.32</v>
      </c>
      <c r="L249" s="150">
        <v>21</v>
      </c>
      <c r="M249" s="150">
        <f>G249*(1+L249/100)</f>
        <v>0</v>
      </c>
      <c r="N249" s="148">
        <v>0</v>
      </c>
      <c r="O249" s="148">
        <f>ROUND(E249*N249,5)</f>
        <v>0</v>
      </c>
      <c r="P249" s="148">
        <v>0</v>
      </c>
      <c r="Q249" s="148">
        <f>ROUND(E249*P249,5)</f>
        <v>0</v>
      </c>
      <c r="R249" s="148"/>
      <c r="S249" s="148"/>
      <c r="T249" s="151">
        <v>0.78200000000000003</v>
      </c>
      <c r="U249" s="148">
        <f>ROUND(E249*T249,2)</f>
        <v>13.46</v>
      </c>
      <c r="V249" s="152"/>
      <c r="W249" s="152"/>
      <c r="X249" s="152"/>
      <c r="Y249" s="152"/>
      <c r="Z249" s="152"/>
      <c r="AA249" s="152"/>
      <c r="AB249" s="152"/>
      <c r="AC249" s="152"/>
      <c r="AD249" s="152"/>
      <c r="AE249" s="152" t="s">
        <v>75</v>
      </c>
      <c r="AF249" s="152"/>
      <c r="AG249" s="152"/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1" x14ac:dyDescent="0.2">
      <c r="A250" s="145"/>
      <c r="B250" s="146"/>
      <c r="C250" s="153" t="s">
        <v>320</v>
      </c>
      <c r="D250" s="154"/>
      <c r="E250" s="155">
        <v>17.207999999999998</v>
      </c>
      <c r="F250" s="150"/>
      <c r="G250" s="150"/>
      <c r="H250" s="150"/>
      <c r="I250" s="150"/>
      <c r="J250" s="150"/>
      <c r="K250" s="150"/>
      <c r="L250" s="150"/>
      <c r="M250" s="150"/>
      <c r="N250" s="148"/>
      <c r="O250" s="148"/>
      <c r="P250" s="148"/>
      <c r="Q250" s="148"/>
      <c r="R250" s="148"/>
      <c r="S250" s="148"/>
      <c r="T250" s="151"/>
      <c r="U250" s="148"/>
      <c r="V250" s="152"/>
      <c r="W250" s="152"/>
      <c r="X250" s="152"/>
      <c r="Y250" s="152"/>
      <c r="Z250" s="152"/>
      <c r="AA250" s="152"/>
      <c r="AB250" s="152"/>
      <c r="AC250" s="152"/>
      <c r="AD250" s="152"/>
      <c r="AE250" s="152" t="s">
        <v>76</v>
      </c>
      <c r="AF250" s="152">
        <v>0</v>
      </c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ht="22.5" outlineLevel="1" x14ac:dyDescent="0.2">
      <c r="A251" s="145">
        <v>54</v>
      </c>
      <c r="B251" s="146" t="s">
        <v>321</v>
      </c>
      <c r="C251" s="147" t="s">
        <v>322</v>
      </c>
      <c r="D251" s="148" t="s">
        <v>96</v>
      </c>
      <c r="E251" s="149">
        <v>0.27329999999999999</v>
      </c>
      <c r="F251" s="169"/>
      <c r="G251" s="150">
        <f t="shared" si="19"/>
        <v>0</v>
      </c>
      <c r="H251" s="150">
        <v>0</v>
      </c>
      <c r="I251" s="150">
        <f>ROUND(E251*H251,2)</f>
        <v>0</v>
      </c>
      <c r="J251" s="150">
        <v>1352</v>
      </c>
      <c r="K251" s="150">
        <f>ROUND(E251*J251,2)</f>
        <v>369.5</v>
      </c>
      <c r="L251" s="150">
        <v>21</v>
      </c>
      <c r="M251" s="150">
        <f>G251*(1+L251/100)</f>
        <v>0</v>
      </c>
      <c r="N251" s="148">
        <v>0</v>
      </c>
      <c r="O251" s="148">
        <f>ROUND(E251*N251,5)</f>
        <v>0</v>
      </c>
      <c r="P251" s="148">
        <v>0</v>
      </c>
      <c r="Q251" s="148">
        <f>ROUND(E251*P251,5)</f>
        <v>0</v>
      </c>
      <c r="R251" s="148"/>
      <c r="S251" s="148"/>
      <c r="T251" s="151">
        <v>1.7509999999999999</v>
      </c>
      <c r="U251" s="148">
        <f>ROUND(E251*T251,2)</f>
        <v>0.48</v>
      </c>
      <c r="V251" s="152"/>
      <c r="W251" s="152"/>
      <c r="X251" s="152"/>
      <c r="Y251" s="152"/>
      <c r="Z251" s="152"/>
      <c r="AA251" s="152"/>
      <c r="AB251" s="152"/>
      <c r="AC251" s="152"/>
      <c r="AD251" s="152"/>
      <c r="AE251" s="152" t="s">
        <v>75</v>
      </c>
      <c r="AF251" s="152"/>
      <c r="AG251" s="152"/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x14ac:dyDescent="0.2">
      <c r="A252" s="156" t="s">
        <v>71</v>
      </c>
      <c r="B252" s="157" t="s">
        <v>104</v>
      </c>
      <c r="C252" s="158" t="s">
        <v>105</v>
      </c>
      <c r="D252" s="159"/>
      <c r="E252" s="160"/>
      <c r="F252" s="161"/>
      <c r="G252" s="161">
        <f>SUMIF(AE253:AE328,"&lt;&gt;NOR",G253:G328)</f>
        <v>0</v>
      </c>
      <c r="H252" s="161"/>
      <c r="I252" s="161">
        <f>SUM(I253:I328)</f>
        <v>52372.65</v>
      </c>
      <c r="J252" s="161"/>
      <c r="K252" s="161">
        <f>SUM(K253:K328)</f>
        <v>35421.81</v>
      </c>
      <c r="L252" s="161"/>
      <c r="M252" s="161">
        <f>SUM(M253:M328)</f>
        <v>0</v>
      </c>
      <c r="N252" s="159"/>
      <c r="O252" s="159">
        <f>SUM(O253:O328)</f>
        <v>0.42642000000000002</v>
      </c>
      <c r="P252" s="159"/>
      <c r="Q252" s="159">
        <f>SUM(Q253:Q328)</f>
        <v>1.9638599999999999</v>
      </c>
      <c r="R252" s="159"/>
      <c r="S252" s="159"/>
      <c r="T252" s="162"/>
      <c r="U252" s="159">
        <f>SUM(U253:U328)</f>
        <v>75.25</v>
      </c>
      <c r="AE252" t="s">
        <v>73</v>
      </c>
    </row>
    <row r="253" spans="1:60" outlineLevel="1" x14ac:dyDescent="0.2">
      <c r="A253" s="145">
        <v>55</v>
      </c>
      <c r="B253" s="146" t="s">
        <v>323</v>
      </c>
      <c r="C253" s="147" t="s">
        <v>324</v>
      </c>
      <c r="D253" s="148" t="s">
        <v>96</v>
      </c>
      <c r="E253" s="149">
        <v>0.4264</v>
      </c>
      <c r="F253" s="169"/>
      <c r="G253" s="150">
        <f>E253*F253</f>
        <v>0</v>
      </c>
      <c r="H253" s="150">
        <v>0</v>
      </c>
      <c r="I253" s="150">
        <f>ROUND(E253*H253,2)</f>
        <v>0</v>
      </c>
      <c r="J253" s="150">
        <v>1711</v>
      </c>
      <c r="K253" s="150">
        <f>ROUND(E253*J253,2)</f>
        <v>729.57</v>
      </c>
      <c r="L253" s="150">
        <v>21</v>
      </c>
      <c r="M253" s="150">
        <f>G253*(1+L253/100)</f>
        <v>0</v>
      </c>
      <c r="N253" s="148">
        <v>0</v>
      </c>
      <c r="O253" s="148">
        <f>ROUND(E253*N253,5)</f>
        <v>0</v>
      </c>
      <c r="P253" s="148">
        <v>0</v>
      </c>
      <c r="Q253" s="148">
        <f>ROUND(E253*P253,5)</f>
        <v>0</v>
      </c>
      <c r="R253" s="148"/>
      <c r="S253" s="148"/>
      <c r="T253" s="151">
        <v>4.7370000000000001</v>
      </c>
      <c r="U253" s="148">
        <f>ROUND(E253*T253,2)</f>
        <v>2.02</v>
      </c>
      <c r="V253" s="152"/>
      <c r="W253" s="152"/>
      <c r="X253" s="152"/>
      <c r="Y253" s="152"/>
      <c r="Z253" s="152"/>
      <c r="AA253" s="152"/>
      <c r="AB253" s="152"/>
      <c r="AC253" s="152"/>
      <c r="AD253" s="152"/>
      <c r="AE253" s="152" t="s">
        <v>75</v>
      </c>
      <c r="AF253" s="152"/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 x14ac:dyDescent="0.2">
      <c r="A254" s="145">
        <v>56</v>
      </c>
      <c r="B254" s="146" t="s">
        <v>325</v>
      </c>
      <c r="C254" s="147" t="s">
        <v>326</v>
      </c>
      <c r="D254" s="148" t="s">
        <v>81</v>
      </c>
      <c r="E254" s="149">
        <v>13.334999999999999</v>
      </c>
      <c r="F254" s="169"/>
      <c r="G254" s="150">
        <f>E254*F254</f>
        <v>0</v>
      </c>
      <c r="H254" s="150">
        <v>344.03</v>
      </c>
      <c r="I254" s="150">
        <f>ROUND(E254*H254,2)</f>
        <v>4587.6400000000003</v>
      </c>
      <c r="J254" s="150">
        <v>268.97000000000003</v>
      </c>
      <c r="K254" s="150">
        <f>ROUND(E254*J254,2)</f>
        <v>3586.71</v>
      </c>
      <c r="L254" s="150">
        <v>21</v>
      </c>
      <c r="M254" s="150">
        <f>G254*(1+L254/100)</f>
        <v>0</v>
      </c>
      <c r="N254" s="148">
        <v>3.9500000000000004E-3</v>
      </c>
      <c r="O254" s="148">
        <f>ROUND(E254*N254,5)</f>
        <v>5.2670000000000002E-2</v>
      </c>
      <c r="P254" s="148">
        <v>0</v>
      </c>
      <c r="Q254" s="148">
        <f>ROUND(E254*P254,5)</f>
        <v>0</v>
      </c>
      <c r="R254" s="148"/>
      <c r="S254" s="148"/>
      <c r="T254" s="151">
        <v>0.58875</v>
      </c>
      <c r="U254" s="148">
        <f>ROUND(E254*T254,2)</f>
        <v>7.85</v>
      </c>
      <c r="V254" s="152"/>
      <c r="W254" s="152"/>
      <c r="X254" s="152"/>
      <c r="Y254" s="152"/>
      <c r="Z254" s="152"/>
      <c r="AA254" s="152"/>
      <c r="AB254" s="152"/>
      <c r="AC254" s="152"/>
      <c r="AD254" s="152"/>
      <c r="AE254" s="152" t="s">
        <v>75</v>
      </c>
      <c r="AF254" s="152"/>
      <c r="AG254" s="152"/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ht="22.5" outlineLevel="1" x14ac:dyDescent="0.2">
      <c r="A255" s="145"/>
      <c r="B255" s="146"/>
      <c r="C255" s="231" t="s">
        <v>327</v>
      </c>
      <c r="D255" s="232"/>
      <c r="E255" s="233"/>
      <c r="F255" s="234"/>
      <c r="G255" s="235"/>
      <c r="H255" s="150"/>
      <c r="I255" s="150"/>
      <c r="J255" s="150"/>
      <c r="K255" s="150"/>
      <c r="L255" s="150"/>
      <c r="M255" s="150"/>
      <c r="N255" s="148"/>
      <c r="O255" s="148"/>
      <c r="P255" s="148"/>
      <c r="Q255" s="148"/>
      <c r="R255" s="148"/>
      <c r="S255" s="148"/>
      <c r="T255" s="151"/>
      <c r="U255" s="148"/>
      <c r="V255" s="152"/>
      <c r="W255" s="152"/>
      <c r="X255" s="152"/>
      <c r="Y255" s="152"/>
      <c r="Z255" s="152"/>
      <c r="AA255" s="152"/>
      <c r="AB255" s="152"/>
      <c r="AC255" s="152"/>
      <c r="AD255" s="152"/>
      <c r="AE255" s="152" t="s">
        <v>208</v>
      </c>
      <c r="AF255" s="152"/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63" t="str">
        <f>C255</f>
        <v>Oplechování atiky  z ohýbaného lakovaného pozinkovaného plechu FeZn s polyesterovým nátěrem. Včetně příponek a spojek.</v>
      </c>
      <c r="BB255" s="152"/>
      <c r="BC255" s="152"/>
      <c r="BD255" s="152"/>
      <c r="BE255" s="152"/>
      <c r="BF255" s="152"/>
      <c r="BG255" s="152"/>
      <c r="BH255" s="152"/>
    </row>
    <row r="256" spans="1:60" ht="12.75" customHeight="1" outlineLevel="1" x14ac:dyDescent="0.2">
      <c r="A256" s="145"/>
      <c r="B256" s="146"/>
      <c r="C256" s="231" t="s">
        <v>328</v>
      </c>
      <c r="D256" s="232"/>
      <c r="E256" s="233"/>
      <c r="F256" s="234"/>
      <c r="G256" s="235"/>
      <c r="H256" s="150"/>
      <c r="I256" s="150"/>
      <c r="J256" s="150"/>
      <c r="K256" s="150"/>
      <c r="L256" s="150"/>
      <c r="M256" s="150"/>
      <c r="N256" s="148"/>
      <c r="O256" s="148"/>
      <c r="P256" s="148"/>
      <c r="Q256" s="148"/>
      <c r="R256" s="148"/>
      <c r="S256" s="148"/>
      <c r="T256" s="151"/>
      <c r="U256" s="148"/>
      <c r="V256" s="152"/>
      <c r="W256" s="152"/>
      <c r="X256" s="152"/>
      <c r="Y256" s="152"/>
      <c r="Z256" s="152"/>
      <c r="AA256" s="152"/>
      <c r="AB256" s="152"/>
      <c r="AC256" s="152"/>
      <c r="AD256" s="152"/>
      <c r="AE256" s="152" t="s">
        <v>208</v>
      </c>
      <c r="AF256" s="152"/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63" t="str">
        <f>C256</f>
        <v>Atikový plech.:r.š. 819 mm, FeZn, tl. min. 0,55 mm, povrchová úprava PU lakem tl. min. 25 µm , odstín šedý</v>
      </c>
      <c r="BB256" s="152"/>
      <c r="BC256" s="152"/>
      <c r="BD256" s="152"/>
      <c r="BE256" s="152"/>
      <c r="BF256" s="152"/>
      <c r="BG256" s="152"/>
      <c r="BH256" s="152"/>
    </row>
    <row r="257" spans="1:60" outlineLevel="1" x14ac:dyDescent="0.2">
      <c r="A257" s="145"/>
      <c r="B257" s="146"/>
      <c r="C257" s="231" t="s">
        <v>329</v>
      </c>
      <c r="D257" s="232"/>
      <c r="E257" s="233"/>
      <c r="F257" s="234"/>
      <c r="G257" s="235"/>
      <c r="H257" s="150"/>
      <c r="I257" s="150"/>
      <c r="J257" s="150"/>
      <c r="K257" s="150"/>
      <c r="L257" s="150"/>
      <c r="M257" s="150"/>
      <c r="N257" s="148"/>
      <c r="O257" s="148"/>
      <c r="P257" s="148"/>
      <c r="Q257" s="148"/>
      <c r="R257" s="148"/>
      <c r="S257" s="148"/>
      <c r="T257" s="151"/>
      <c r="U257" s="148"/>
      <c r="V257" s="152"/>
      <c r="W257" s="152"/>
      <c r="X257" s="152"/>
      <c r="Y257" s="152"/>
      <c r="Z257" s="152"/>
      <c r="AA257" s="152"/>
      <c r="AB257" s="152"/>
      <c r="AC257" s="152"/>
      <c r="AD257" s="152"/>
      <c r="AE257" s="152" t="s">
        <v>208</v>
      </c>
      <c r="AF257" s="152"/>
      <c r="AG257" s="152"/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63" t="str">
        <f>C257</f>
        <v>Příponka: r.š. 739 mm dl. 100 mm, á 1,0 m, FeZn, tl. min. 1,5 mm</v>
      </c>
      <c r="BB257" s="152"/>
      <c r="BC257" s="152"/>
      <c r="BD257" s="152"/>
      <c r="BE257" s="152"/>
      <c r="BF257" s="152"/>
      <c r="BG257" s="152"/>
      <c r="BH257" s="152"/>
    </row>
    <row r="258" spans="1:60" ht="22.5" outlineLevel="1" x14ac:dyDescent="0.2">
      <c r="A258" s="145"/>
      <c r="B258" s="146"/>
      <c r="C258" s="231" t="s">
        <v>330</v>
      </c>
      <c r="D258" s="232"/>
      <c r="E258" s="233"/>
      <c r="F258" s="234"/>
      <c r="G258" s="235"/>
      <c r="H258" s="150"/>
      <c r="I258" s="150"/>
      <c r="J258" s="150"/>
      <c r="K258" s="150"/>
      <c r="L258" s="150"/>
      <c r="M258" s="150"/>
      <c r="N258" s="148"/>
      <c r="O258" s="148"/>
      <c r="P258" s="148"/>
      <c r="Q258" s="148"/>
      <c r="R258" s="148"/>
      <c r="S258" s="148"/>
      <c r="T258" s="151"/>
      <c r="U258" s="148"/>
      <c r="V258" s="152"/>
      <c r="W258" s="152"/>
      <c r="X258" s="152"/>
      <c r="Y258" s="152"/>
      <c r="Z258" s="152"/>
      <c r="AA258" s="152"/>
      <c r="AB258" s="152"/>
      <c r="AC258" s="152"/>
      <c r="AD258" s="152"/>
      <c r="AE258" s="152" t="s">
        <v>208</v>
      </c>
      <c r="AF258" s="152"/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63" t="str">
        <f>C258</f>
        <v>Spojka atiky:podvlečená r.š o rozměr menší než atikový plech, FeZn, 	tl. min. 0,55 mm, povrchová úprava PU lakem tl. min. 25 µm , odstín šedý</v>
      </c>
      <c r="BB258" s="152"/>
      <c r="BC258" s="152"/>
      <c r="BD258" s="152"/>
      <c r="BE258" s="152"/>
      <c r="BF258" s="152"/>
      <c r="BG258" s="152"/>
      <c r="BH258" s="152"/>
    </row>
    <row r="259" spans="1:60" outlineLevel="1" x14ac:dyDescent="0.2">
      <c r="A259" s="145"/>
      <c r="B259" s="146"/>
      <c r="C259" s="153" t="s">
        <v>331</v>
      </c>
      <c r="D259" s="154"/>
      <c r="E259" s="155">
        <v>13.335000000000001</v>
      </c>
      <c r="F259" s="150"/>
      <c r="G259" s="150"/>
      <c r="H259" s="150"/>
      <c r="I259" s="150"/>
      <c r="J259" s="150"/>
      <c r="K259" s="150"/>
      <c r="L259" s="150"/>
      <c r="M259" s="150"/>
      <c r="N259" s="148"/>
      <c r="O259" s="148"/>
      <c r="P259" s="148"/>
      <c r="Q259" s="148"/>
      <c r="R259" s="148"/>
      <c r="S259" s="148"/>
      <c r="T259" s="151"/>
      <c r="U259" s="148"/>
      <c r="V259" s="152"/>
      <c r="W259" s="152"/>
      <c r="X259" s="152"/>
      <c r="Y259" s="152"/>
      <c r="Z259" s="152"/>
      <c r="AA259" s="152"/>
      <c r="AB259" s="152"/>
      <c r="AC259" s="152"/>
      <c r="AD259" s="152"/>
      <c r="AE259" s="152" t="s">
        <v>76</v>
      </c>
      <c r="AF259" s="152">
        <v>0</v>
      </c>
      <c r="AG259" s="152"/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outlineLevel="1" x14ac:dyDescent="0.2">
      <c r="A260" s="145">
        <v>57</v>
      </c>
      <c r="B260" s="146" t="s">
        <v>332</v>
      </c>
      <c r="C260" s="147" t="s">
        <v>333</v>
      </c>
      <c r="D260" s="148" t="s">
        <v>81</v>
      </c>
      <c r="E260" s="149">
        <v>3.6750000000000003</v>
      </c>
      <c r="F260" s="169"/>
      <c r="G260" s="150">
        <f>E260*F260</f>
        <v>0</v>
      </c>
      <c r="H260" s="150">
        <v>215.92</v>
      </c>
      <c r="I260" s="150">
        <f>ROUND(E260*H260,2)</f>
        <v>793.51</v>
      </c>
      <c r="J260" s="150">
        <v>103.58000000000001</v>
      </c>
      <c r="K260" s="150">
        <f>ROUND(E260*J260,2)</f>
        <v>380.66</v>
      </c>
      <c r="L260" s="150">
        <v>21</v>
      </c>
      <c r="M260" s="150">
        <f>G260*(1+L260/100)</f>
        <v>0</v>
      </c>
      <c r="N260" s="148">
        <v>1.8799999999999999E-3</v>
      </c>
      <c r="O260" s="148">
        <f>ROUND(E260*N260,5)</f>
        <v>6.9100000000000003E-3</v>
      </c>
      <c r="P260" s="148">
        <v>0</v>
      </c>
      <c r="Q260" s="148">
        <f>ROUND(E260*P260,5)</f>
        <v>0</v>
      </c>
      <c r="R260" s="148"/>
      <c r="S260" s="148"/>
      <c r="T260" s="151">
        <v>0.25</v>
      </c>
      <c r="U260" s="148">
        <f>ROUND(E260*T260,2)</f>
        <v>0.92</v>
      </c>
      <c r="V260" s="152"/>
      <c r="W260" s="152"/>
      <c r="X260" s="152"/>
      <c r="Y260" s="152"/>
      <c r="Z260" s="152"/>
      <c r="AA260" s="152"/>
      <c r="AB260" s="152"/>
      <c r="AC260" s="152"/>
      <c r="AD260" s="152"/>
      <c r="AE260" s="152" t="s">
        <v>75</v>
      </c>
      <c r="AF260" s="152"/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ht="22.5" outlineLevel="1" x14ac:dyDescent="0.2">
      <c r="A261" s="145"/>
      <c r="B261" s="146"/>
      <c r="C261" s="231" t="s">
        <v>334</v>
      </c>
      <c r="D261" s="232"/>
      <c r="E261" s="233"/>
      <c r="F261" s="234"/>
      <c r="G261" s="235"/>
      <c r="H261" s="150"/>
      <c r="I261" s="150"/>
      <c r="J261" s="150"/>
      <c r="K261" s="150"/>
      <c r="L261" s="150"/>
      <c r="M261" s="150"/>
      <c r="N261" s="148"/>
      <c r="O261" s="148"/>
      <c r="P261" s="148"/>
      <c r="Q261" s="148"/>
      <c r="R261" s="148"/>
      <c r="S261" s="148"/>
      <c r="T261" s="151"/>
      <c r="U261" s="148"/>
      <c r="V261" s="152"/>
      <c r="W261" s="152"/>
      <c r="X261" s="152"/>
      <c r="Y261" s="152"/>
      <c r="Z261" s="152"/>
      <c r="AA261" s="152"/>
      <c r="AB261" s="152"/>
      <c r="AC261" s="152"/>
      <c r="AD261" s="152"/>
      <c r="AE261" s="152" t="s">
        <v>208</v>
      </c>
      <c r="AF261" s="152"/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63" t="str">
        <f>C261</f>
        <v>Oplechování zakončení horní úrovně zateplovacího systému ocelovým plechem s povrchovou úpravou. Spojováno na stojatou drážku.</v>
      </c>
      <c r="BB261" s="152"/>
      <c r="BC261" s="152"/>
      <c r="BD261" s="152"/>
      <c r="BE261" s="152"/>
      <c r="BF261" s="152"/>
      <c r="BG261" s="152"/>
      <c r="BH261" s="152"/>
    </row>
    <row r="262" spans="1:60" outlineLevel="1" x14ac:dyDescent="0.2">
      <c r="A262" s="145"/>
      <c r="B262" s="146"/>
      <c r="C262" s="231" t="s">
        <v>335</v>
      </c>
      <c r="D262" s="232"/>
      <c r="E262" s="233"/>
      <c r="F262" s="234"/>
      <c r="G262" s="235"/>
      <c r="H262" s="150"/>
      <c r="I262" s="150"/>
      <c r="J262" s="150"/>
      <c r="K262" s="150"/>
      <c r="L262" s="150"/>
      <c r="M262" s="150"/>
      <c r="N262" s="148"/>
      <c r="O262" s="148"/>
      <c r="P262" s="148"/>
      <c r="Q262" s="148"/>
      <c r="R262" s="148"/>
      <c r="S262" s="148"/>
      <c r="T262" s="151"/>
      <c r="U262" s="148"/>
      <c r="V262" s="152"/>
      <c r="W262" s="152"/>
      <c r="X262" s="152"/>
      <c r="Y262" s="152"/>
      <c r="Z262" s="152"/>
      <c r="AA262" s="152"/>
      <c r="AB262" s="152"/>
      <c r="AC262" s="152"/>
      <c r="AD262" s="152"/>
      <c r="AE262" s="152" t="s">
        <v>208</v>
      </c>
      <c r="AF262" s="152"/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63" t="str">
        <f>C262</f>
        <v>Rozměr / r.š.:r.š. 330 mm</v>
      </c>
      <c r="BB262" s="152"/>
      <c r="BC262" s="152"/>
      <c r="BD262" s="152"/>
      <c r="BE262" s="152"/>
      <c r="BF262" s="152"/>
      <c r="BG262" s="152"/>
      <c r="BH262" s="152"/>
    </row>
    <row r="263" spans="1:60" outlineLevel="1" x14ac:dyDescent="0.2">
      <c r="A263" s="145"/>
      <c r="B263" s="146"/>
      <c r="C263" s="231" t="s">
        <v>336</v>
      </c>
      <c r="D263" s="232"/>
      <c r="E263" s="233"/>
      <c r="F263" s="234"/>
      <c r="G263" s="235"/>
      <c r="H263" s="150"/>
      <c r="I263" s="150"/>
      <c r="J263" s="150"/>
      <c r="K263" s="150"/>
      <c r="L263" s="150"/>
      <c r="M263" s="150"/>
      <c r="N263" s="148"/>
      <c r="O263" s="148"/>
      <c r="P263" s="148"/>
      <c r="Q263" s="148"/>
      <c r="R263" s="148"/>
      <c r="S263" s="148"/>
      <c r="T263" s="151"/>
      <c r="U263" s="148"/>
      <c r="V263" s="152"/>
      <c r="W263" s="152"/>
      <c r="X263" s="152"/>
      <c r="Y263" s="152"/>
      <c r="Z263" s="152"/>
      <c r="AA263" s="152"/>
      <c r="AB263" s="152"/>
      <c r="AC263" s="152"/>
      <c r="AD263" s="152"/>
      <c r="AE263" s="152" t="s">
        <v>208</v>
      </c>
      <c r="AF263" s="152"/>
      <c r="AG263" s="152"/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63" t="str">
        <f>C263</f>
        <v>Materiál:	Pozinkovaný plech (FeZn), tl. min. 0,55 mm</v>
      </c>
      <c r="BB263" s="152"/>
      <c r="BC263" s="152"/>
      <c r="BD263" s="152"/>
      <c r="BE263" s="152"/>
      <c r="BF263" s="152"/>
      <c r="BG263" s="152"/>
      <c r="BH263" s="152"/>
    </row>
    <row r="264" spans="1:60" outlineLevel="1" x14ac:dyDescent="0.2">
      <c r="A264" s="145"/>
      <c r="B264" s="146"/>
      <c r="C264" s="231" t="s">
        <v>337</v>
      </c>
      <c r="D264" s="232"/>
      <c r="E264" s="233"/>
      <c r="F264" s="234"/>
      <c r="G264" s="235"/>
      <c r="H264" s="150"/>
      <c r="I264" s="150"/>
      <c r="J264" s="150"/>
      <c r="K264" s="150"/>
      <c r="L264" s="150"/>
      <c r="M264" s="150"/>
      <c r="N264" s="148"/>
      <c r="O264" s="148"/>
      <c r="P264" s="148"/>
      <c r="Q264" s="148"/>
      <c r="R264" s="148"/>
      <c r="S264" s="148"/>
      <c r="T264" s="151"/>
      <c r="U264" s="148"/>
      <c r="V264" s="152"/>
      <c r="W264" s="152"/>
      <c r="X264" s="152"/>
      <c r="Y264" s="152"/>
      <c r="Z264" s="152"/>
      <c r="AA264" s="152"/>
      <c r="AB264" s="152"/>
      <c r="AC264" s="152"/>
      <c r="AD264" s="152"/>
      <c r="AE264" s="152" t="s">
        <v>208</v>
      </c>
      <c r="AF264" s="152"/>
      <c r="AG264" s="152"/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63" t="str">
        <f>C264</f>
        <v>Povrchová úprava: 	PU povrchová vrstva tl. min. 25 µm, barva šedá</v>
      </c>
      <c r="BB264" s="152"/>
      <c r="BC264" s="152"/>
      <c r="BD264" s="152"/>
      <c r="BE264" s="152"/>
      <c r="BF264" s="152"/>
      <c r="BG264" s="152"/>
      <c r="BH264" s="152"/>
    </row>
    <row r="265" spans="1:60" outlineLevel="1" x14ac:dyDescent="0.2">
      <c r="A265" s="145"/>
      <c r="B265" s="146"/>
      <c r="C265" s="153" t="s">
        <v>338</v>
      </c>
      <c r="D265" s="154"/>
      <c r="E265" s="155">
        <v>3.6749999999999998</v>
      </c>
      <c r="F265" s="150"/>
      <c r="G265" s="150"/>
      <c r="H265" s="150"/>
      <c r="I265" s="150"/>
      <c r="J265" s="150"/>
      <c r="K265" s="150"/>
      <c r="L265" s="150"/>
      <c r="M265" s="150"/>
      <c r="N265" s="148"/>
      <c r="O265" s="148"/>
      <c r="P265" s="148"/>
      <c r="Q265" s="148"/>
      <c r="R265" s="148"/>
      <c r="S265" s="148"/>
      <c r="T265" s="151"/>
      <c r="U265" s="148"/>
      <c r="V265" s="152"/>
      <c r="W265" s="152"/>
      <c r="X265" s="152"/>
      <c r="Y265" s="152"/>
      <c r="Z265" s="152"/>
      <c r="AA265" s="152"/>
      <c r="AB265" s="152"/>
      <c r="AC265" s="152"/>
      <c r="AD265" s="152"/>
      <c r="AE265" s="152" t="s">
        <v>76</v>
      </c>
      <c r="AF265" s="152">
        <v>0</v>
      </c>
      <c r="AG265" s="152"/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ht="22.5" outlineLevel="1" x14ac:dyDescent="0.2">
      <c r="A266" s="145">
        <v>58</v>
      </c>
      <c r="B266" s="146" t="s">
        <v>339</v>
      </c>
      <c r="C266" s="147" t="s">
        <v>340</v>
      </c>
      <c r="D266" s="148" t="s">
        <v>81</v>
      </c>
      <c r="E266" s="149">
        <v>13.565</v>
      </c>
      <c r="F266" s="169"/>
      <c r="G266" s="150">
        <f>E266*F266</f>
        <v>0</v>
      </c>
      <c r="H266" s="150">
        <v>248.39</v>
      </c>
      <c r="I266" s="150">
        <f>ROUND(E266*H266,2)</f>
        <v>3369.41</v>
      </c>
      <c r="J266" s="150">
        <v>190.11</v>
      </c>
      <c r="K266" s="150">
        <f>ROUND(E266*J266,2)</f>
        <v>2578.84</v>
      </c>
      <c r="L266" s="150">
        <v>21</v>
      </c>
      <c r="M266" s="150">
        <f>G266*(1+L266/100)</f>
        <v>0</v>
      </c>
      <c r="N266" s="148">
        <v>2.8700000000000002E-3</v>
      </c>
      <c r="O266" s="148">
        <f>ROUND(E266*N266,5)</f>
        <v>3.8929999999999999E-2</v>
      </c>
      <c r="P266" s="148">
        <v>0</v>
      </c>
      <c r="Q266" s="148">
        <f>ROUND(E266*P266,5)</f>
        <v>0</v>
      </c>
      <c r="R266" s="148"/>
      <c r="S266" s="148"/>
      <c r="T266" s="151">
        <v>0.42342999999999997</v>
      </c>
      <c r="U266" s="148">
        <f>ROUND(E266*T266,2)</f>
        <v>5.74</v>
      </c>
      <c r="V266" s="152"/>
      <c r="W266" s="152"/>
      <c r="X266" s="152"/>
      <c r="Y266" s="152"/>
      <c r="Z266" s="152"/>
      <c r="AA266" s="152"/>
      <c r="AB266" s="152"/>
      <c r="AC266" s="152"/>
      <c r="AD266" s="152"/>
      <c r="AE266" s="152" t="s">
        <v>75</v>
      </c>
      <c r="AF266" s="152"/>
      <c r="AG266" s="152"/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1" x14ac:dyDescent="0.2">
      <c r="A267" s="145"/>
      <c r="B267" s="146"/>
      <c r="C267" s="231" t="s">
        <v>341</v>
      </c>
      <c r="D267" s="232"/>
      <c r="E267" s="233"/>
      <c r="F267" s="234"/>
      <c r="G267" s="235"/>
      <c r="H267" s="150"/>
      <c r="I267" s="150"/>
      <c r="J267" s="150"/>
      <c r="K267" s="150"/>
      <c r="L267" s="150"/>
      <c r="M267" s="150"/>
      <c r="N267" s="148"/>
      <c r="O267" s="148"/>
      <c r="P267" s="148"/>
      <c r="Q267" s="148"/>
      <c r="R267" s="148"/>
      <c r="S267" s="148"/>
      <c r="T267" s="151"/>
      <c r="U267" s="148"/>
      <c r="V267" s="152"/>
      <c r="W267" s="152"/>
      <c r="X267" s="152"/>
      <c r="Y267" s="152"/>
      <c r="Z267" s="152"/>
      <c r="AA267" s="152"/>
      <c r="AB267" s="152"/>
      <c r="AC267" s="152"/>
      <c r="AD267" s="152"/>
      <c r="AE267" s="152" t="s">
        <v>208</v>
      </c>
      <c r="AF267" s="152"/>
      <c r="AG267" s="152"/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63" t="str">
        <f>C267</f>
        <v>Oplechování parapetu z ohýbaného plechu s PE povrchovou úpravou včetně plastových krytek</v>
      </c>
      <c r="BB267" s="152"/>
      <c r="BC267" s="152"/>
      <c r="BD267" s="152"/>
      <c r="BE267" s="152"/>
      <c r="BF267" s="152"/>
      <c r="BG267" s="152"/>
      <c r="BH267" s="152"/>
    </row>
    <row r="268" spans="1:60" outlineLevel="1" x14ac:dyDescent="0.2">
      <c r="A268" s="145"/>
      <c r="B268" s="146"/>
      <c r="C268" s="231" t="s">
        <v>336</v>
      </c>
      <c r="D268" s="232"/>
      <c r="E268" s="233"/>
      <c r="F268" s="234"/>
      <c r="G268" s="235"/>
      <c r="H268" s="150"/>
      <c r="I268" s="150"/>
      <c r="J268" s="150"/>
      <c r="K268" s="150"/>
      <c r="L268" s="150"/>
      <c r="M268" s="150"/>
      <c r="N268" s="148"/>
      <c r="O268" s="148"/>
      <c r="P268" s="148"/>
      <c r="Q268" s="148"/>
      <c r="R268" s="148"/>
      <c r="S268" s="148"/>
      <c r="T268" s="151"/>
      <c r="U268" s="148"/>
      <c r="V268" s="152"/>
      <c r="W268" s="152"/>
      <c r="X268" s="152"/>
      <c r="Y268" s="152"/>
      <c r="Z268" s="152"/>
      <c r="AA268" s="152"/>
      <c r="AB268" s="152"/>
      <c r="AC268" s="152"/>
      <c r="AD268" s="152"/>
      <c r="AE268" s="152" t="s">
        <v>208</v>
      </c>
      <c r="AF268" s="152"/>
      <c r="AG268" s="152"/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63" t="str">
        <f>C268</f>
        <v>Materiál:	Pozinkovaný plech (FeZn), tl. min. 0,55 mm</v>
      </c>
      <c r="BB268" s="152"/>
      <c r="BC268" s="152"/>
      <c r="BD268" s="152"/>
      <c r="BE268" s="152"/>
      <c r="BF268" s="152"/>
      <c r="BG268" s="152"/>
      <c r="BH268" s="152"/>
    </row>
    <row r="269" spans="1:60" ht="22.5" outlineLevel="1" x14ac:dyDescent="0.2">
      <c r="A269" s="145"/>
      <c r="B269" s="146"/>
      <c r="C269" s="231" t="s">
        <v>342</v>
      </c>
      <c r="D269" s="232"/>
      <c r="E269" s="233"/>
      <c r="F269" s="234"/>
      <c r="G269" s="235"/>
      <c r="H269" s="150"/>
      <c r="I269" s="150"/>
      <c r="J269" s="150"/>
      <c r="K269" s="150"/>
      <c r="L269" s="150"/>
      <c r="M269" s="150"/>
      <c r="N269" s="148"/>
      <c r="O269" s="148"/>
      <c r="P269" s="148"/>
      <c r="Q269" s="148"/>
      <c r="R269" s="148"/>
      <c r="S269" s="148"/>
      <c r="T269" s="151"/>
      <c r="U269" s="148"/>
      <c r="V269" s="152"/>
      <c r="W269" s="152"/>
      <c r="X269" s="152"/>
      <c r="Y269" s="152"/>
      <c r="Z269" s="152"/>
      <c r="AA269" s="152"/>
      <c r="AB269" s="152"/>
      <c r="AC269" s="152"/>
      <c r="AD269" s="152"/>
      <c r="AE269" s="152" t="s">
        <v>208</v>
      </c>
      <c r="AF269" s="152"/>
      <c r="AG269" s="152"/>
      <c r="AH269" s="152"/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63" t="str">
        <f>C269</f>
        <v>Povrchová úprava: 	Povrchová úprava PES lakem tl. min. 25 µm odstín barva modrá - dle ponechávaných oken</v>
      </c>
      <c r="BB269" s="152"/>
      <c r="BC269" s="152"/>
      <c r="BD269" s="152"/>
      <c r="BE269" s="152"/>
      <c r="BF269" s="152"/>
      <c r="BG269" s="152"/>
      <c r="BH269" s="152"/>
    </row>
    <row r="270" spans="1:60" outlineLevel="1" x14ac:dyDescent="0.2">
      <c r="A270" s="145"/>
      <c r="B270" s="146"/>
      <c r="C270" s="153" t="s">
        <v>343</v>
      </c>
      <c r="D270" s="154"/>
      <c r="E270" s="155">
        <v>7.2</v>
      </c>
      <c r="F270" s="150"/>
      <c r="G270" s="150"/>
      <c r="H270" s="150"/>
      <c r="I270" s="150"/>
      <c r="J270" s="150"/>
      <c r="K270" s="150"/>
      <c r="L270" s="150"/>
      <c r="M270" s="150"/>
      <c r="N270" s="148"/>
      <c r="O270" s="148"/>
      <c r="P270" s="148"/>
      <c r="Q270" s="148"/>
      <c r="R270" s="148"/>
      <c r="S270" s="148"/>
      <c r="T270" s="151"/>
      <c r="U270" s="148"/>
      <c r="V270" s="152"/>
      <c r="W270" s="152"/>
      <c r="X270" s="152"/>
      <c r="Y270" s="152"/>
      <c r="Z270" s="152"/>
      <c r="AA270" s="152"/>
      <c r="AB270" s="152"/>
      <c r="AC270" s="152"/>
      <c r="AD270" s="152"/>
      <c r="AE270" s="152" t="s">
        <v>76</v>
      </c>
      <c r="AF270" s="152">
        <v>0</v>
      </c>
      <c r="AG270" s="152"/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 x14ac:dyDescent="0.2">
      <c r="A271" s="145"/>
      <c r="B271" s="146"/>
      <c r="C271" s="153" t="s">
        <v>344</v>
      </c>
      <c r="D271" s="154"/>
      <c r="E271" s="155">
        <v>1.5349999999999999</v>
      </c>
      <c r="F271" s="150"/>
      <c r="G271" s="150"/>
      <c r="H271" s="150"/>
      <c r="I271" s="150"/>
      <c r="J271" s="150"/>
      <c r="K271" s="150"/>
      <c r="L271" s="150"/>
      <c r="M271" s="150"/>
      <c r="N271" s="148"/>
      <c r="O271" s="148"/>
      <c r="P271" s="148"/>
      <c r="Q271" s="148"/>
      <c r="R271" s="148"/>
      <c r="S271" s="148"/>
      <c r="T271" s="151"/>
      <c r="U271" s="148"/>
      <c r="V271" s="152"/>
      <c r="W271" s="152"/>
      <c r="X271" s="152"/>
      <c r="Y271" s="152"/>
      <c r="Z271" s="152"/>
      <c r="AA271" s="152"/>
      <c r="AB271" s="152"/>
      <c r="AC271" s="152"/>
      <c r="AD271" s="152"/>
      <c r="AE271" s="152" t="s">
        <v>76</v>
      </c>
      <c r="AF271" s="152">
        <v>0</v>
      </c>
      <c r="AG271" s="152"/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1" x14ac:dyDescent="0.2">
      <c r="A272" s="145"/>
      <c r="B272" s="146"/>
      <c r="C272" s="153" t="s">
        <v>345</v>
      </c>
      <c r="D272" s="154"/>
      <c r="E272" s="155">
        <v>2.4</v>
      </c>
      <c r="F272" s="150"/>
      <c r="G272" s="150"/>
      <c r="H272" s="150"/>
      <c r="I272" s="150"/>
      <c r="J272" s="150"/>
      <c r="K272" s="150"/>
      <c r="L272" s="150"/>
      <c r="M272" s="150"/>
      <c r="N272" s="148"/>
      <c r="O272" s="148"/>
      <c r="P272" s="148"/>
      <c r="Q272" s="148"/>
      <c r="R272" s="148"/>
      <c r="S272" s="148"/>
      <c r="T272" s="151"/>
      <c r="U272" s="148"/>
      <c r="V272" s="152"/>
      <c r="W272" s="152"/>
      <c r="X272" s="152"/>
      <c r="Y272" s="152"/>
      <c r="Z272" s="152"/>
      <c r="AA272" s="152"/>
      <c r="AB272" s="152"/>
      <c r="AC272" s="152"/>
      <c r="AD272" s="152"/>
      <c r="AE272" s="152" t="s">
        <v>76</v>
      </c>
      <c r="AF272" s="152">
        <v>0</v>
      </c>
      <c r="AG272" s="152"/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 x14ac:dyDescent="0.2">
      <c r="A273" s="145"/>
      <c r="B273" s="146"/>
      <c r="C273" s="153" t="s">
        <v>346</v>
      </c>
      <c r="D273" s="154"/>
      <c r="E273" s="155">
        <v>2.4300000000000002</v>
      </c>
      <c r="F273" s="150"/>
      <c r="G273" s="150"/>
      <c r="H273" s="150"/>
      <c r="I273" s="150"/>
      <c r="J273" s="150"/>
      <c r="K273" s="150"/>
      <c r="L273" s="150"/>
      <c r="M273" s="150"/>
      <c r="N273" s="148"/>
      <c r="O273" s="148"/>
      <c r="P273" s="148"/>
      <c r="Q273" s="148"/>
      <c r="R273" s="148"/>
      <c r="S273" s="148"/>
      <c r="T273" s="151"/>
      <c r="U273" s="148"/>
      <c r="V273" s="152"/>
      <c r="W273" s="152"/>
      <c r="X273" s="152"/>
      <c r="Y273" s="152"/>
      <c r="Z273" s="152"/>
      <c r="AA273" s="152"/>
      <c r="AB273" s="152"/>
      <c r="AC273" s="152"/>
      <c r="AD273" s="152"/>
      <c r="AE273" s="152" t="s">
        <v>76</v>
      </c>
      <c r="AF273" s="152">
        <v>0</v>
      </c>
      <c r="AG273" s="152"/>
      <c r="AH273" s="152"/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ht="22.5" outlineLevel="1" x14ac:dyDescent="0.2">
      <c r="A274" s="145">
        <v>59</v>
      </c>
      <c r="B274" s="146" t="s">
        <v>347</v>
      </c>
      <c r="C274" s="147" t="s">
        <v>348</v>
      </c>
      <c r="D274" s="148" t="s">
        <v>81</v>
      </c>
      <c r="E274" s="149">
        <v>4.6500000000000004</v>
      </c>
      <c r="F274" s="169"/>
      <c r="G274" s="150">
        <f>E274*F274</f>
        <v>0</v>
      </c>
      <c r="H274" s="150">
        <v>365.89</v>
      </c>
      <c r="I274" s="150">
        <f>ROUND(E274*H274,2)</f>
        <v>1701.39</v>
      </c>
      <c r="J274" s="150">
        <v>138.11000000000001</v>
      </c>
      <c r="K274" s="150">
        <f>ROUND(E274*J274,2)</f>
        <v>642.21</v>
      </c>
      <c r="L274" s="150">
        <v>21</v>
      </c>
      <c r="M274" s="150">
        <f>G274*(1+L274/100)</f>
        <v>0</v>
      </c>
      <c r="N274" s="148">
        <v>4.3400000000000001E-3</v>
      </c>
      <c r="O274" s="148">
        <f>ROUND(E274*N274,5)</f>
        <v>2.018E-2</v>
      </c>
      <c r="P274" s="148">
        <v>0</v>
      </c>
      <c r="Q274" s="148">
        <f>ROUND(E274*P274,5)</f>
        <v>0</v>
      </c>
      <c r="R274" s="148"/>
      <c r="S274" s="148"/>
      <c r="T274" s="151">
        <v>0.3</v>
      </c>
      <c r="U274" s="148">
        <f>ROUND(E274*T274,2)</f>
        <v>1.4</v>
      </c>
      <c r="V274" s="152"/>
      <c r="W274" s="152"/>
      <c r="X274" s="152"/>
      <c r="Y274" s="152"/>
      <c r="Z274" s="152"/>
      <c r="AA274" s="152"/>
      <c r="AB274" s="152"/>
      <c r="AC274" s="152"/>
      <c r="AD274" s="152"/>
      <c r="AE274" s="152" t="s">
        <v>75</v>
      </c>
      <c r="AF274" s="152"/>
      <c r="AG274" s="152"/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1" x14ac:dyDescent="0.2">
      <c r="A275" s="145"/>
      <c r="B275" s="146"/>
      <c r="C275" s="231" t="s">
        <v>341</v>
      </c>
      <c r="D275" s="232"/>
      <c r="E275" s="233"/>
      <c r="F275" s="234"/>
      <c r="G275" s="235"/>
      <c r="H275" s="150"/>
      <c r="I275" s="150"/>
      <c r="J275" s="150"/>
      <c r="K275" s="150"/>
      <c r="L275" s="150"/>
      <c r="M275" s="150"/>
      <c r="N275" s="148"/>
      <c r="O275" s="148"/>
      <c r="P275" s="148"/>
      <c r="Q275" s="148"/>
      <c r="R275" s="148"/>
      <c r="S275" s="148"/>
      <c r="T275" s="151"/>
      <c r="U275" s="148"/>
      <c r="V275" s="152"/>
      <c r="W275" s="152"/>
      <c r="X275" s="152"/>
      <c r="Y275" s="152"/>
      <c r="Z275" s="152"/>
      <c r="AA275" s="152"/>
      <c r="AB275" s="152"/>
      <c r="AC275" s="152"/>
      <c r="AD275" s="152"/>
      <c r="AE275" s="152" t="s">
        <v>208</v>
      </c>
      <c r="AF275" s="152"/>
      <c r="AG275" s="152"/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63" t="str">
        <f>C275</f>
        <v>Oplechování parapetu z ohýbaného plechu s PE povrchovou úpravou včetně plastových krytek</v>
      </c>
      <c r="BB275" s="152"/>
      <c r="BC275" s="152"/>
      <c r="BD275" s="152"/>
      <c r="BE275" s="152"/>
      <c r="BF275" s="152"/>
      <c r="BG275" s="152"/>
      <c r="BH275" s="152"/>
    </row>
    <row r="276" spans="1:60" outlineLevel="1" x14ac:dyDescent="0.2">
      <c r="A276" s="145"/>
      <c r="B276" s="146"/>
      <c r="C276" s="231" t="s">
        <v>336</v>
      </c>
      <c r="D276" s="232"/>
      <c r="E276" s="233"/>
      <c r="F276" s="234"/>
      <c r="G276" s="235"/>
      <c r="H276" s="150"/>
      <c r="I276" s="150"/>
      <c r="J276" s="150"/>
      <c r="K276" s="150"/>
      <c r="L276" s="150"/>
      <c r="M276" s="150"/>
      <c r="N276" s="148"/>
      <c r="O276" s="148"/>
      <c r="P276" s="148"/>
      <c r="Q276" s="148"/>
      <c r="R276" s="148"/>
      <c r="S276" s="148"/>
      <c r="T276" s="151"/>
      <c r="U276" s="148"/>
      <c r="V276" s="152"/>
      <c r="W276" s="152"/>
      <c r="X276" s="152"/>
      <c r="Y276" s="152"/>
      <c r="Z276" s="152"/>
      <c r="AA276" s="152"/>
      <c r="AB276" s="152"/>
      <c r="AC276" s="152"/>
      <c r="AD276" s="152"/>
      <c r="AE276" s="152" t="s">
        <v>208</v>
      </c>
      <c r="AF276" s="152"/>
      <c r="AG276" s="152"/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63" t="str">
        <f>C276</f>
        <v>Materiál:	Pozinkovaný plech (FeZn), tl. min. 0,55 mm</v>
      </c>
      <c r="BB276" s="152"/>
      <c r="BC276" s="152"/>
      <c r="BD276" s="152"/>
      <c r="BE276" s="152"/>
      <c r="BF276" s="152"/>
      <c r="BG276" s="152"/>
      <c r="BH276" s="152"/>
    </row>
    <row r="277" spans="1:60" ht="22.5" outlineLevel="1" x14ac:dyDescent="0.2">
      <c r="A277" s="145"/>
      <c r="B277" s="146"/>
      <c r="C277" s="231" t="s">
        <v>342</v>
      </c>
      <c r="D277" s="232"/>
      <c r="E277" s="233"/>
      <c r="F277" s="234"/>
      <c r="G277" s="235"/>
      <c r="H277" s="150"/>
      <c r="I277" s="150"/>
      <c r="J277" s="150"/>
      <c r="K277" s="150"/>
      <c r="L277" s="150"/>
      <c r="M277" s="150"/>
      <c r="N277" s="148"/>
      <c r="O277" s="148"/>
      <c r="P277" s="148"/>
      <c r="Q277" s="148"/>
      <c r="R277" s="148"/>
      <c r="S277" s="148"/>
      <c r="T277" s="151"/>
      <c r="U277" s="148"/>
      <c r="V277" s="152"/>
      <c r="W277" s="152"/>
      <c r="X277" s="152"/>
      <c r="Y277" s="152"/>
      <c r="Z277" s="152"/>
      <c r="AA277" s="152"/>
      <c r="AB277" s="152"/>
      <c r="AC277" s="152"/>
      <c r="AD277" s="152"/>
      <c r="AE277" s="152" t="s">
        <v>208</v>
      </c>
      <c r="AF277" s="152"/>
      <c r="AG277" s="152"/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63" t="str">
        <f>C277</f>
        <v>Povrchová úprava: 	Povrchová úprava PES lakem tl. min. 25 µm odstín barva modrá - dle ponechávaných oken</v>
      </c>
      <c r="BB277" s="152"/>
      <c r="BC277" s="152"/>
      <c r="BD277" s="152"/>
      <c r="BE277" s="152"/>
      <c r="BF277" s="152"/>
      <c r="BG277" s="152"/>
      <c r="BH277" s="152"/>
    </row>
    <row r="278" spans="1:60" outlineLevel="1" x14ac:dyDescent="0.2">
      <c r="A278" s="145"/>
      <c r="B278" s="146"/>
      <c r="C278" s="153" t="s">
        <v>349</v>
      </c>
      <c r="D278" s="154"/>
      <c r="E278" s="155">
        <v>2.4</v>
      </c>
      <c r="F278" s="150"/>
      <c r="G278" s="150"/>
      <c r="H278" s="150"/>
      <c r="I278" s="150"/>
      <c r="J278" s="150"/>
      <c r="K278" s="150"/>
      <c r="L278" s="150"/>
      <c r="M278" s="150"/>
      <c r="N278" s="148"/>
      <c r="O278" s="148"/>
      <c r="P278" s="148"/>
      <c r="Q278" s="148"/>
      <c r="R278" s="148"/>
      <c r="S278" s="148"/>
      <c r="T278" s="151"/>
      <c r="U278" s="148"/>
      <c r="V278" s="152"/>
      <c r="W278" s="152"/>
      <c r="X278" s="152"/>
      <c r="Y278" s="152"/>
      <c r="Z278" s="152"/>
      <c r="AA278" s="152"/>
      <c r="AB278" s="152"/>
      <c r="AC278" s="152"/>
      <c r="AD278" s="152"/>
      <c r="AE278" s="152" t="s">
        <v>76</v>
      </c>
      <c r="AF278" s="152">
        <v>0</v>
      </c>
      <c r="AG278" s="152"/>
      <c r="AH278" s="152"/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1" x14ac:dyDescent="0.2">
      <c r="A279" s="145"/>
      <c r="B279" s="146"/>
      <c r="C279" s="153" t="s">
        <v>350</v>
      </c>
      <c r="D279" s="154"/>
      <c r="E279" s="155">
        <v>2.25</v>
      </c>
      <c r="F279" s="150"/>
      <c r="G279" s="150"/>
      <c r="H279" s="150"/>
      <c r="I279" s="150"/>
      <c r="J279" s="150"/>
      <c r="K279" s="150"/>
      <c r="L279" s="150"/>
      <c r="M279" s="150"/>
      <c r="N279" s="148"/>
      <c r="O279" s="148"/>
      <c r="P279" s="148"/>
      <c r="Q279" s="148"/>
      <c r="R279" s="148"/>
      <c r="S279" s="148"/>
      <c r="T279" s="151"/>
      <c r="U279" s="148"/>
      <c r="V279" s="152"/>
      <c r="W279" s="152"/>
      <c r="X279" s="152"/>
      <c r="Y279" s="152"/>
      <c r="Z279" s="152"/>
      <c r="AA279" s="152"/>
      <c r="AB279" s="152"/>
      <c r="AC279" s="152"/>
      <c r="AD279" s="152"/>
      <c r="AE279" s="152" t="s">
        <v>76</v>
      </c>
      <c r="AF279" s="152">
        <v>0</v>
      </c>
      <c r="AG279" s="152"/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ht="22.5" outlineLevel="1" x14ac:dyDescent="0.2">
      <c r="A280" s="145">
        <v>60</v>
      </c>
      <c r="B280" s="146" t="s">
        <v>351</v>
      </c>
      <c r="C280" s="147" t="s">
        <v>352</v>
      </c>
      <c r="D280" s="148" t="s">
        <v>81</v>
      </c>
      <c r="E280" s="149">
        <v>22.799999999999997</v>
      </c>
      <c r="F280" s="169"/>
      <c r="G280" s="150">
        <f>E280*F280</f>
        <v>0</v>
      </c>
      <c r="H280" s="150">
        <v>240.1</v>
      </c>
      <c r="I280" s="150">
        <f>ROUND(E280*H280,2)</f>
        <v>5474.28</v>
      </c>
      <c r="J280" s="150">
        <v>128.9</v>
      </c>
      <c r="K280" s="150">
        <f>ROUND(E280*J280,2)</f>
        <v>2938.92</v>
      </c>
      <c r="L280" s="150">
        <v>21</v>
      </c>
      <c r="M280" s="150">
        <f>G280*(1+L280/100)</f>
        <v>0</v>
      </c>
      <c r="N280" s="148">
        <v>2.2100000000000002E-3</v>
      </c>
      <c r="O280" s="148">
        <f>ROUND(E280*N280,5)</f>
        <v>5.0389999999999997E-2</v>
      </c>
      <c r="P280" s="148">
        <v>0</v>
      </c>
      <c r="Q280" s="148">
        <f>ROUND(E280*P280,5)</f>
        <v>0</v>
      </c>
      <c r="R280" s="148"/>
      <c r="S280" s="148"/>
      <c r="T280" s="151">
        <v>0.28000000000000003</v>
      </c>
      <c r="U280" s="148">
        <f>ROUND(E280*T280,2)</f>
        <v>6.38</v>
      </c>
      <c r="V280" s="152"/>
      <c r="W280" s="152"/>
      <c r="X280" s="152"/>
      <c r="Y280" s="152"/>
      <c r="Z280" s="152"/>
      <c r="AA280" s="152"/>
      <c r="AB280" s="152"/>
      <c r="AC280" s="152"/>
      <c r="AD280" s="152"/>
      <c r="AE280" s="152" t="s">
        <v>75</v>
      </c>
      <c r="AF280" s="152"/>
      <c r="AG280" s="152"/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 x14ac:dyDescent="0.2">
      <c r="A281" s="145"/>
      <c r="B281" s="146"/>
      <c r="C281" s="231" t="s">
        <v>341</v>
      </c>
      <c r="D281" s="232"/>
      <c r="E281" s="233"/>
      <c r="F281" s="234"/>
      <c r="G281" s="235"/>
      <c r="H281" s="150"/>
      <c r="I281" s="150"/>
      <c r="J281" s="150"/>
      <c r="K281" s="150"/>
      <c r="L281" s="150"/>
      <c r="M281" s="150"/>
      <c r="N281" s="148"/>
      <c r="O281" s="148"/>
      <c r="P281" s="148"/>
      <c r="Q281" s="148"/>
      <c r="R281" s="148"/>
      <c r="S281" s="148"/>
      <c r="T281" s="151"/>
      <c r="U281" s="148"/>
      <c r="V281" s="152"/>
      <c r="W281" s="152"/>
      <c r="X281" s="152"/>
      <c r="Y281" s="152"/>
      <c r="Z281" s="152"/>
      <c r="AA281" s="152"/>
      <c r="AB281" s="152"/>
      <c r="AC281" s="152"/>
      <c r="AD281" s="152"/>
      <c r="AE281" s="152" t="s">
        <v>208</v>
      </c>
      <c r="AF281" s="152"/>
      <c r="AG281" s="152"/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63" t="str">
        <f>C281</f>
        <v>Oplechování parapetu z ohýbaného plechu s PE povrchovou úpravou včetně plastových krytek</v>
      </c>
      <c r="BB281" s="152"/>
      <c r="BC281" s="152"/>
      <c r="BD281" s="152"/>
      <c r="BE281" s="152"/>
      <c r="BF281" s="152"/>
      <c r="BG281" s="152"/>
      <c r="BH281" s="152"/>
    </row>
    <row r="282" spans="1:60" outlineLevel="1" x14ac:dyDescent="0.2">
      <c r="A282" s="145"/>
      <c r="B282" s="146"/>
      <c r="C282" s="231" t="s">
        <v>336</v>
      </c>
      <c r="D282" s="232"/>
      <c r="E282" s="233"/>
      <c r="F282" s="234"/>
      <c r="G282" s="235"/>
      <c r="H282" s="150"/>
      <c r="I282" s="150"/>
      <c r="J282" s="150"/>
      <c r="K282" s="150"/>
      <c r="L282" s="150"/>
      <c r="M282" s="150"/>
      <c r="N282" s="148"/>
      <c r="O282" s="148"/>
      <c r="P282" s="148"/>
      <c r="Q282" s="148"/>
      <c r="R282" s="148"/>
      <c r="S282" s="148"/>
      <c r="T282" s="151"/>
      <c r="U282" s="148"/>
      <c r="V282" s="152"/>
      <c r="W282" s="152"/>
      <c r="X282" s="152"/>
      <c r="Y282" s="152"/>
      <c r="Z282" s="152"/>
      <c r="AA282" s="152"/>
      <c r="AB282" s="152"/>
      <c r="AC282" s="152"/>
      <c r="AD282" s="152"/>
      <c r="AE282" s="152" t="s">
        <v>208</v>
      </c>
      <c r="AF282" s="152"/>
      <c r="AG282" s="152"/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63" t="str">
        <f>C282</f>
        <v>Materiál:	Pozinkovaný plech (FeZn), tl. min. 0,55 mm</v>
      </c>
      <c r="BB282" s="152"/>
      <c r="BC282" s="152"/>
      <c r="BD282" s="152"/>
      <c r="BE282" s="152"/>
      <c r="BF282" s="152"/>
      <c r="BG282" s="152"/>
      <c r="BH282" s="152"/>
    </row>
    <row r="283" spans="1:60" ht="22.5" outlineLevel="1" x14ac:dyDescent="0.2">
      <c r="A283" s="145"/>
      <c r="B283" s="146"/>
      <c r="C283" s="231" t="s">
        <v>342</v>
      </c>
      <c r="D283" s="232"/>
      <c r="E283" s="233"/>
      <c r="F283" s="234"/>
      <c r="G283" s="235"/>
      <c r="H283" s="150"/>
      <c r="I283" s="150"/>
      <c r="J283" s="150"/>
      <c r="K283" s="150"/>
      <c r="L283" s="150"/>
      <c r="M283" s="150"/>
      <c r="N283" s="148"/>
      <c r="O283" s="148"/>
      <c r="P283" s="148"/>
      <c r="Q283" s="148"/>
      <c r="R283" s="148"/>
      <c r="S283" s="148"/>
      <c r="T283" s="151"/>
      <c r="U283" s="148"/>
      <c r="V283" s="152"/>
      <c r="W283" s="152"/>
      <c r="X283" s="152"/>
      <c r="Y283" s="152"/>
      <c r="Z283" s="152"/>
      <c r="AA283" s="152"/>
      <c r="AB283" s="152"/>
      <c r="AC283" s="152"/>
      <c r="AD283" s="152"/>
      <c r="AE283" s="152" t="s">
        <v>208</v>
      </c>
      <c r="AF283" s="152"/>
      <c r="AG283" s="152"/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63" t="str">
        <f>C283</f>
        <v>Povrchová úprava: 	Povrchová úprava PES lakem tl. min. 25 µm odstín barva modrá - dle ponechávaných oken</v>
      </c>
      <c r="BB283" s="152"/>
      <c r="BC283" s="152"/>
      <c r="BD283" s="152"/>
      <c r="BE283" s="152"/>
      <c r="BF283" s="152"/>
      <c r="BG283" s="152"/>
      <c r="BH283" s="152"/>
    </row>
    <row r="284" spans="1:60" outlineLevel="1" x14ac:dyDescent="0.2">
      <c r="A284" s="145"/>
      <c r="B284" s="146"/>
      <c r="C284" s="153" t="s">
        <v>353</v>
      </c>
      <c r="D284" s="154"/>
      <c r="E284" s="155">
        <v>3</v>
      </c>
      <c r="F284" s="150"/>
      <c r="G284" s="150"/>
      <c r="H284" s="150"/>
      <c r="I284" s="150"/>
      <c r="J284" s="150"/>
      <c r="K284" s="150"/>
      <c r="L284" s="150"/>
      <c r="M284" s="150"/>
      <c r="N284" s="148"/>
      <c r="O284" s="148"/>
      <c r="P284" s="148"/>
      <c r="Q284" s="148"/>
      <c r="R284" s="148"/>
      <c r="S284" s="148"/>
      <c r="T284" s="151"/>
      <c r="U284" s="148"/>
      <c r="V284" s="152"/>
      <c r="W284" s="152"/>
      <c r="X284" s="152"/>
      <c r="Y284" s="152"/>
      <c r="Z284" s="152"/>
      <c r="AA284" s="152"/>
      <c r="AB284" s="152"/>
      <c r="AC284" s="152"/>
      <c r="AD284" s="152"/>
      <c r="AE284" s="152" t="s">
        <v>76</v>
      </c>
      <c r="AF284" s="152">
        <v>0</v>
      </c>
      <c r="AG284" s="152"/>
      <c r="AH284" s="152"/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 x14ac:dyDescent="0.2">
      <c r="A285" s="145"/>
      <c r="B285" s="146"/>
      <c r="C285" s="153" t="s">
        <v>354</v>
      </c>
      <c r="D285" s="154"/>
      <c r="E285" s="155">
        <v>3.6</v>
      </c>
      <c r="F285" s="150"/>
      <c r="G285" s="150"/>
      <c r="H285" s="150"/>
      <c r="I285" s="150"/>
      <c r="J285" s="150"/>
      <c r="K285" s="150"/>
      <c r="L285" s="150"/>
      <c r="M285" s="150"/>
      <c r="N285" s="148"/>
      <c r="O285" s="148"/>
      <c r="P285" s="148"/>
      <c r="Q285" s="148"/>
      <c r="R285" s="148"/>
      <c r="S285" s="148"/>
      <c r="T285" s="151"/>
      <c r="U285" s="148"/>
      <c r="V285" s="152"/>
      <c r="W285" s="152"/>
      <c r="X285" s="152"/>
      <c r="Y285" s="152"/>
      <c r="Z285" s="152"/>
      <c r="AA285" s="152"/>
      <c r="AB285" s="152"/>
      <c r="AC285" s="152"/>
      <c r="AD285" s="152"/>
      <c r="AE285" s="152" t="s">
        <v>76</v>
      </c>
      <c r="AF285" s="152">
        <v>0</v>
      </c>
      <c r="AG285" s="152"/>
      <c r="AH285" s="152"/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1" x14ac:dyDescent="0.2">
      <c r="A286" s="145"/>
      <c r="B286" s="146"/>
      <c r="C286" s="153" t="s">
        <v>355</v>
      </c>
      <c r="D286" s="154"/>
      <c r="E286" s="155">
        <v>4.8</v>
      </c>
      <c r="F286" s="150"/>
      <c r="G286" s="150"/>
      <c r="H286" s="150"/>
      <c r="I286" s="150"/>
      <c r="J286" s="150"/>
      <c r="K286" s="150"/>
      <c r="L286" s="150"/>
      <c r="M286" s="150"/>
      <c r="N286" s="148"/>
      <c r="O286" s="148"/>
      <c r="P286" s="148"/>
      <c r="Q286" s="148"/>
      <c r="R286" s="148"/>
      <c r="S286" s="148"/>
      <c r="T286" s="151"/>
      <c r="U286" s="148"/>
      <c r="V286" s="152"/>
      <c r="W286" s="152"/>
      <c r="X286" s="152"/>
      <c r="Y286" s="152"/>
      <c r="Z286" s="152"/>
      <c r="AA286" s="152"/>
      <c r="AB286" s="152"/>
      <c r="AC286" s="152"/>
      <c r="AD286" s="152"/>
      <c r="AE286" s="152" t="s">
        <v>76</v>
      </c>
      <c r="AF286" s="152">
        <v>0</v>
      </c>
      <c r="AG286" s="152"/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 x14ac:dyDescent="0.2">
      <c r="A287" s="145"/>
      <c r="B287" s="146"/>
      <c r="C287" s="153" t="s">
        <v>356</v>
      </c>
      <c r="D287" s="154"/>
      <c r="E287" s="155">
        <v>0.9</v>
      </c>
      <c r="F287" s="150"/>
      <c r="G287" s="150"/>
      <c r="H287" s="150"/>
      <c r="I287" s="150"/>
      <c r="J287" s="150"/>
      <c r="K287" s="150"/>
      <c r="L287" s="150"/>
      <c r="M287" s="150"/>
      <c r="N287" s="148"/>
      <c r="O287" s="148"/>
      <c r="P287" s="148"/>
      <c r="Q287" s="148"/>
      <c r="R287" s="148"/>
      <c r="S287" s="148"/>
      <c r="T287" s="151"/>
      <c r="U287" s="148"/>
      <c r="V287" s="152"/>
      <c r="W287" s="152"/>
      <c r="X287" s="152"/>
      <c r="Y287" s="152"/>
      <c r="Z287" s="152"/>
      <c r="AA287" s="152"/>
      <c r="AB287" s="152"/>
      <c r="AC287" s="152"/>
      <c r="AD287" s="152"/>
      <c r="AE287" s="152" t="s">
        <v>76</v>
      </c>
      <c r="AF287" s="152">
        <v>0</v>
      </c>
      <c r="AG287" s="152"/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 x14ac:dyDescent="0.2">
      <c r="A288" s="145"/>
      <c r="B288" s="146"/>
      <c r="C288" s="153" t="s">
        <v>357</v>
      </c>
      <c r="D288" s="154"/>
      <c r="E288" s="155">
        <v>10.5</v>
      </c>
      <c r="F288" s="150"/>
      <c r="G288" s="150"/>
      <c r="H288" s="150"/>
      <c r="I288" s="150"/>
      <c r="J288" s="150"/>
      <c r="K288" s="150"/>
      <c r="L288" s="150"/>
      <c r="M288" s="150"/>
      <c r="N288" s="148"/>
      <c r="O288" s="148"/>
      <c r="P288" s="148"/>
      <c r="Q288" s="148"/>
      <c r="R288" s="148"/>
      <c r="S288" s="148"/>
      <c r="T288" s="151"/>
      <c r="U288" s="148"/>
      <c r="V288" s="152"/>
      <c r="W288" s="152"/>
      <c r="X288" s="152"/>
      <c r="Y288" s="152"/>
      <c r="Z288" s="152"/>
      <c r="AA288" s="152"/>
      <c r="AB288" s="152"/>
      <c r="AC288" s="152"/>
      <c r="AD288" s="152"/>
      <c r="AE288" s="152" t="s">
        <v>76</v>
      </c>
      <c r="AF288" s="152">
        <v>0</v>
      </c>
      <c r="AG288" s="152"/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ht="22.5" outlineLevel="1" x14ac:dyDescent="0.2">
      <c r="A289" s="145">
        <v>61</v>
      </c>
      <c r="B289" s="146" t="s">
        <v>358</v>
      </c>
      <c r="C289" s="147" t="s">
        <v>359</v>
      </c>
      <c r="D289" s="148" t="s">
        <v>81</v>
      </c>
      <c r="E289" s="149">
        <v>0.6</v>
      </c>
      <c r="F289" s="169"/>
      <c r="G289" s="150">
        <f>E289*F289</f>
        <v>0</v>
      </c>
      <c r="H289" s="150">
        <v>173.1</v>
      </c>
      <c r="I289" s="150">
        <f>ROUND(E289*H289,2)</f>
        <v>103.86</v>
      </c>
      <c r="J289" s="150">
        <v>128.9</v>
      </c>
      <c r="K289" s="150">
        <f>ROUND(E289*J289,2)</f>
        <v>77.34</v>
      </c>
      <c r="L289" s="150">
        <v>21</v>
      </c>
      <c r="M289" s="150">
        <f>G289*(1+L289/100)</f>
        <v>0</v>
      </c>
      <c r="N289" s="148">
        <v>1.2999999999999999E-3</v>
      </c>
      <c r="O289" s="148">
        <f>ROUND(E289*N289,5)</f>
        <v>7.7999999999999999E-4</v>
      </c>
      <c r="P289" s="148">
        <v>0</v>
      </c>
      <c r="Q289" s="148">
        <f>ROUND(E289*P289,5)</f>
        <v>0</v>
      </c>
      <c r="R289" s="148"/>
      <c r="S289" s="148"/>
      <c r="T289" s="151">
        <v>0.28000000000000003</v>
      </c>
      <c r="U289" s="148">
        <f>ROUND(E289*T289,2)</f>
        <v>0.17</v>
      </c>
      <c r="V289" s="152"/>
      <c r="W289" s="152"/>
      <c r="X289" s="152"/>
      <c r="Y289" s="152"/>
      <c r="Z289" s="152"/>
      <c r="AA289" s="152"/>
      <c r="AB289" s="152"/>
      <c r="AC289" s="152"/>
      <c r="AD289" s="152"/>
      <c r="AE289" s="152" t="s">
        <v>75</v>
      </c>
      <c r="AF289" s="152"/>
      <c r="AG289" s="152"/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1" x14ac:dyDescent="0.2">
      <c r="A290" s="145"/>
      <c r="B290" s="146"/>
      <c r="C290" s="231" t="s">
        <v>341</v>
      </c>
      <c r="D290" s="232"/>
      <c r="E290" s="233"/>
      <c r="F290" s="234"/>
      <c r="G290" s="235"/>
      <c r="H290" s="150"/>
      <c r="I290" s="150"/>
      <c r="J290" s="150"/>
      <c r="K290" s="150"/>
      <c r="L290" s="150"/>
      <c r="M290" s="150"/>
      <c r="N290" s="148"/>
      <c r="O290" s="148"/>
      <c r="P290" s="148"/>
      <c r="Q290" s="148"/>
      <c r="R290" s="148"/>
      <c r="S290" s="148"/>
      <c r="T290" s="151"/>
      <c r="U290" s="148"/>
      <c r="V290" s="152"/>
      <c r="W290" s="152"/>
      <c r="X290" s="152"/>
      <c r="Y290" s="152"/>
      <c r="Z290" s="152"/>
      <c r="AA290" s="152"/>
      <c r="AB290" s="152"/>
      <c r="AC290" s="152"/>
      <c r="AD290" s="152"/>
      <c r="AE290" s="152" t="s">
        <v>208</v>
      </c>
      <c r="AF290" s="152"/>
      <c r="AG290" s="152"/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63" t="str">
        <f>C290</f>
        <v>Oplechování parapetu z ohýbaného plechu s PE povrchovou úpravou včetně plastových krytek</v>
      </c>
      <c r="BB290" s="152"/>
      <c r="BC290" s="152"/>
      <c r="BD290" s="152"/>
      <c r="BE290" s="152"/>
      <c r="BF290" s="152"/>
      <c r="BG290" s="152"/>
      <c r="BH290" s="152"/>
    </row>
    <row r="291" spans="1:60" outlineLevel="1" x14ac:dyDescent="0.2">
      <c r="A291" s="145"/>
      <c r="B291" s="146"/>
      <c r="C291" s="231" t="s">
        <v>336</v>
      </c>
      <c r="D291" s="232"/>
      <c r="E291" s="233"/>
      <c r="F291" s="234"/>
      <c r="G291" s="235"/>
      <c r="H291" s="150"/>
      <c r="I291" s="150"/>
      <c r="J291" s="150"/>
      <c r="K291" s="150"/>
      <c r="L291" s="150"/>
      <c r="M291" s="150"/>
      <c r="N291" s="148"/>
      <c r="O291" s="148"/>
      <c r="P291" s="148"/>
      <c r="Q291" s="148"/>
      <c r="R291" s="148"/>
      <c r="S291" s="148"/>
      <c r="T291" s="151"/>
      <c r="U291" s="148"/>
      <c r="V291" s="152"/>
      <c r="W291" s="152"/>
      <c r="X291" s="152"/>
      <c r="Y291" s="152"/>
      <c r="Z291" s="152"/>
      <c r="AA291" s="152"/>
      <c r="AB291" s="152"/>
      <c r="AC291" s="152"/>
      <c r="AD291" s="152"/>
      <c r="AE291" s="152" t="s">
        <v>208</v>
      </c>
      <c r="AF291" s="152"/>
      <c r="AG291" s="152"/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63" t="str">
        <f>C291</f>
        <v>Materiál:	Pozinkovaný plech (FeZn), tl. min. 0,55 mm</v>
      </c>
      <c r="BB291" s="152"/>
      <c r="BC291" s="152"/>
      <c r="BD291" s="152"/>
      <c r="BE291" s="152"/>
      <c r="BF291" s="152"/>
      <c r="BG291" s="152"/>
      <c r="BH291" s="152"/>
    </row>
    <row r="292" spans="1:60" ht="22.5" outlineLevel="1" x14ac:dyDescent="0.2">
      <c r="A292" s="145"/>
      <c r="B292" s="146"/>
      <c r="C292" s="231" t="s">
        <v>342</v>
      </c>
      <c r="D292" s="232"/>
      <c r="E292" s="233"/>
      <c r="F292" s="234"/>
      <c r="G292" s="235"/>
      <c r="H292" s="150"/>
      <c r="I292" s="150"/>
      <c r="J292" s="150"/>
      <c r="K292" s="150"/>
      <c r="L292" s="150"/>
      <c r="M292" s="150"/>
      <c r="N292" s="148"/>
      <c r="O292" s="148"/>
      <c r="P292" s="148"/>
      <c r="Q292" s="148"/>
      <c r="R292" s="148"/>
      <c r="S292" s="148"/>
      <c r="T292" s="151"/>
      <c r="U292" s="148"/>
      <c r="V292" s="152"/>
      <c r="W292" s="152"/>
      <c r="X292" s="152"/>
      <c r="Y292" s="152"/>
      <c r="Z292" s="152"/>
      <c r="AA292" s="152"/>
      <c r="AB292" s="152"/>
      <c r="AC292" s="152"/>
      <c r="AD292" s="152"/>
      <c r="AE292" s="152" t="s">
        <v>208</v>
      </c>
      <c r="AF292" s="152"/>
      <c r="AG292" s="152"/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63" t="str">
        <f>C292</f>
        <v>Povrchová úprava: 	Povrchová úprava PES lakem tl. min. 25 µm odstín barva modrá - dle ponechávaných oken</v>
      </c>
      <c r="BB292" s="152"/>
      <c r="BC292" s="152"/>
      <c r="BD292" s="152"/>
      <c r="BE292" s="152"/>
      <c r="BF292" s="152"/>
      <c r="BG292" s="152"/>
      <c r="BH292" s="152"/>
    </row>
    <row r="293" spans="1:60" outlineLevel="1" x14ac:dyDescent="0.2">
      <c r="A293" s="145"/>
      <c r="B293" s="146"/>
      <c r="C293" s="153" t="s">
        <v>360</v>
      </c>
      <c r="D293" s="154"/>
      <c r="E293" s="155">
        <v>0.6</v>
      </c>
      <c r="F293" s="150"/>
      <c r="G293" s="150"/>
      <c r="H293" s="150"/>
      <c r="I293" s="150"/>
      <c r="J293" s="150"/>
      <c r="K293" s="150"/>
      <c r="L293" s="150"/>
      <c r="M293" s="150"/>
      <c r="N293" s="148"/>
      <c r="O293" s="148"/>
      <c r="P293" s="148"/>
      <c r="Q293" s="148"/>
      <c r="R293" s="148"/>
      <c r="S293" s="148"/>
      <c r="T293" s="151"/>
      <c r="U293" s="148"/>
      <c r="V293" s="152"/>
      <c r="W293" s="152"/>
      <c r="X293" s="152"/>
      <c r="Y293" s="152"/>
      <c r="Z293" s="152"/>
      <c r="AA293" s="152"/>
      <c r="AB293" s="152"/>
      <c r="AC293" s="152"/>
      <c r="AD293" s="152"/>
      <c r="AE293" s="152" t="s">
        <v>76</v>
      </c>
      <c r="AF293" s="152">
        <v>0</v>
      </c>
      <c r="AG293" s="152"/>
      <c r="AH293" s="152"/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ht="22.5" outlineLevel="1" x14ac:dyDescent="0.2">
      <c r="A294" s="145">
        <v>62</v>
      </c>
      <c r="B294" s="146" t="s">
        <v>361</v>
      </c>
      <c r="C294" s="147" t="s">
        <v>362</v>
      </c>
      <c r="D294" s="148" t="s">
        <v>81</v>
      </c>
      <c r="E294" s="149">
        <v>6.97</v>
      </c>
      <c r="F294" s="169"/>
      <c r="G294" s="150">
        <f>E294*F294</f>
        <v>0</v>
      </c>
      <c r="H294" s="150">
        <v>270</v>
      </c>
      <c r="I294" s="150">
        <f>ROUND(E294*H294,2)</f>
        <v>1881.9</v>
      </c>
      <c r="J294" s="150">
        <v>133.5</v>
      </c>
      <c r="K294" s="150">
        <f>ROUND(E294*J294,2)</f>
        <v>930.5</v>
      </c>
      <c r="L294" s="150">
        <v>21</v>
      </c>
      <c r="M294" s="150">
        <f>G294*(1+L294/100)</f>
        <v>0</v>
      </c>
      <c r="N294" s="148">
        <v>2.4199999999999998E-3</v>
      </c>
      <c r="O294" s="148">
        <f>ROUND(E294*N294,5)</f>
        <v>1.687E-2</v>
      </c>
      <c r="P294" s="148">
        <v>0</v>
      </c>
      <c r="Q294" s="148">
        <f>ROUND(E294*P294,5)</f>
        <v>0</v>
      </c>
      <c r="R294" s="148"/>
      <c r="S294" s="148"/>
      <c r="T294" s="151">
        <v>0.28999999999999998</v>
      </c>
      <c r="U294" s="148">
        <f>ROUND(E294*T294,2)</f>
        <v>2.02</v>
      </c>
      <c r="V294" s="152"/>
      <c r="W294" s="152"/>
      <c r="X294" s="152"/>
      <c r="Y294" s="152"/>
      <c r="Z294" s="152"/>
      <c r="AA294" s="152"/>
      <c r="AB294" s="152"/>
      <c r="AC294" s="152"/>
      <c r="AD294" s="152"/>
      <c r="AE294" s="152" t="s">
        <v>75</v>
      </c>
      <c r="AF294" s="152"/>
      <c r="AG294" s="152"/>
      <c r="AH294" s="152"/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 x14ac:dyDescent="0.2">
      <c r="A295" s="145"/>
      <c r="B295" s="146"/>
      <c r="C295" s="231" t="s">
        <v>341</v>
      </c>
      <c r="D295" s="232"/>
      <c r="E295" s="233"/>
      <c r="F295" s="234"/>
      <c r="G295" s="235"/>
      <c r="H295" s="150"/>
      <c r="I295" s="150"/>
      <c r="J295" s="150"/>
      <c r="K295" s="150"/>
      <c r="L295" s="150"/>
      <c r="M295" s="150"/>
      <c r="N295" s="148"/>
      <c r="O295" s="148"/>
      <c r="P295" s="148"/>
      <c r="Q295" s="148"/>
      <c r="R295" s="148"/>
      <c r="S295" s="148"/>
      <c r="T295" s="151"/>
      <c r="U295" s="148"/>
      <c r="V295" s="152"/>
      <c r="W295" s="152"/>
      <c r="X295" s="152"/>
      <c r="Y295" s="152"/>
      <c r="Z295" s="152"/>
      <c r="AA295" s="152"/>
      <c r="AB295" s="152"/>
      <c r="AC295" s="152"/>
      <c r="AD295" s="152"/>
      <c r="AE295" s="152" t="s">
        <v>208</v>
      </c>
      <c r="AF295" s="152"/>
      <c r="AG295" s="152"/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63" t="str">
        <f>C295</f>
        <v>Oplechování parapetu z ohýbaného plechu s PE povrchovou úpravou včetně plastových krytek</v>
      </c>
      <c r="BB295" s="152"/>
      <c r="BC295" s="152"/>
      <c r="BD295" s="152"/>
      <c r="BE295" s="152"/>
      <c r="BF295" s="152"/>
      <c r="BG295" s="152"/>
      <c r="BH295" s="152"/>
    </row>
    <row r="296" spans="1:60" outlineLevel="1" x14ac:dyDescent="0.2">
      <c r="A296" s="145"/>
      <c r="B296" s="146"/>
      <c r="C296" s="231" t="s">
        <v>336</v>
      </c>
      <c r="D296" s="232"/>
      <c r="E296" s="233"/>
      <c r="F296" s="234"/>
      <c r="G296" s="235"/>
      <c r="H296" s="150"/>
      <c r="I296" s="150"/>
      <c r="J296" s="150"/>
      <c r="K296" s="150"/>
      <c r="L296" s="150"/>
      <c r="M296" s="150"/>
      <c r="N296" s="148"/>
      <c r="O296" s="148"/>
      <c r="P296" s="148"/>
      <c r="Q296" s="148"/>
      <c r="R296" s="148"/>
      <c r="S296" s="148"/>
      <c r="T296" s="151"/>
      <c r="U296" s="148"/>
      <c r="V296" s="152"/>
      <c r="W296" s="152"/>
      <c r="X296" s="152"/>
      <c r="Y296" s="152"/>
      <c r="Z296" s="152"/>
      <c r="AA296" s="152"/>
      <c r="AB296" s="152"/>
      <c r="AC296" s="152"/>
      <c r="AD296" s="152"/>
      <c r="AE296" s="152" t="s">
        <v>208</v>
      </c>
      <c r="AF296" s="152"/>
      <c r="AG296" s="152"/>
      <c r="AH296" s="152"/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63" t="str">
        <f>C296</f>
        <v>Materiál:	Pozinkovaný plech (FeZn), tl. min. 0,55 mm</v>
      </c>
      <c r="BB296" s="152"/>
      <c r="BC296" s="152"/>
      <c r="BD296" s="152"/>
      <c r="BE296" s="152"/>
      <c r="BF296" s="152"/>
      <c r="BG296" s="152"/>
      <c r="BH296" s="152"/>
    </row>
    <row r="297" spans="1:60" ht="22.5" outlineLevel="1" x14ac:dyDescent="0.2">
      <c r="A297" s="145"/>
      <c r="B297" s="146"/>
      <c r="C297" s="231" t="s">
        <v>342</v>
      </c>
      <c r="D297" s="232"/>
      <c r="E297" s="233"/>
      <c r="F297" s="234"/>
      <c r="G297" s="235"/>
      <c r="H297" s="150"/>
      <c r="I297" s="150"/>
      <c r="J297" s="150"/>
      <c r="K297" s="150"/>
      <c r="L297" s="150"/>
      <c r="M297" s="150"/>
      <c r="N297" s="148"/>
      <c r="O297" s="148"/>
      <c r="P297" s="148"/>
      <c r="Q297" s="148"/>
      <c r="R297" s="148"/>
      <c r="S297" s="148"/>
      <c r="T297" s="151"/>
      <c r="U297" s="148"/>
      <c r="V297" s="152"/>
      <c r="W297" s="152"/>
      <c r="X297" s="152"/>
      <c r="Y297" s="152"/>
      <c r="Z297" s="152"/>
      <c r="AA297" s="152"/>
      <c r="AB297" s="152"/>
      <c r="AC297" s="152"/>
      <c r="AD297" s="152"/>
      <c r="AE297" s="152" t="s">
        <v>208</v>
      </c>
      <c r="AF297" s="152"/>
      <c r="AG297" s="152"/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63" t="str">
        <f>C297</f>
        <v>Povrchová úprava: 	Povrchová úprava PES lakem tl. min. 25 µm odstín barva modrá - dle ponechávaných oken</v>
      </c>
      <c r="BB297" s="152"/>
      <c r="BC297" s="152"/>
      <c r="BD297" s="152"/>
      <c r="BE297" s="152"/>
      <c r="BF297" s="152"/>
      <c r="BG297" s="152"/>
      <c r="BH297" s="152"/>
    </row>
    <row r="298" spans="1:60" outlineLevel="1" x14ac:dyDescent="0.2">
      <c r="A298" s="145"/>
      <c r="B298" s="146"/>
      <c r="C298" s="153" t="s">
        <v>363</v>
      </c>
      <c r="D298" s="154"/>
      <c r="E298" s="155">
        <v>2.38</v>
      </c>
      <c r="F298" s="150"/>
      <c r="G298" s="150"/>
      <c r="H298" s="150"/>
      <c r="I298" s="150"/>
      <c r="J298" s="150"/>
      <c r="K298" s="150"/>
      <c r="L298" s="150"/>
      <c r="M298" s="150"/>
      <c r="N298" s="148"/>
      <c r="O298" s="148"/>
      <c r="P298" s="148"/>
      <c r="Q298" s="148"/>
      <c r="R298" s="148"/>
      <c r="S298" s="148"/>
      <c r="T298" s="151"/>
      <c r="U298" s="148"/>
      <c r="V298" s="152"/>
      <c r="W298" s="152"/>
      <c r="X298" s="152"/>
      <c r="Y298" s="152"/>
      <c r="Z298" s="152"/>
      <c r="AA298" s="152"/>
      <c r="AB298" s="152"/>
      <c r="AC298" s="152"/>
      <c r="AD298" s="152"/>
      <c r="AE298" s="152" t="s">
        <v>76</v>
      </c>
      <c r="AF298" s="152">
        <v>0</v>
      </c>
      <c r="AG298" s="152"/>
      <c r="AH298" s="152"/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 x14ac:dyDescent="0.2">
      <c r="A299" s="145"/>
      <c r="B299" s="146"/>
      <c r="C299" s="153" t="s">
        <v>364</v>
      </c>
      <c r="D299" s="154"/>
      <c r="E299" s="155">
        <v>4.59</v>
      </c>
      <c r="F299" s="150"/>
      <c r="G299" s="150"/>
      <c r="H299" s="150"/>
      <c r="I299" s="150"/>
      <c r="J299" s="150"/>
      <c r="K299" s="150"/>
      <c r="L299" s="150"/>
      <c r="M299" s="150"/>
      <c r="N299" s="148"/>
      <c r="O299" s="148"/>
      <c r="P299" s="148"/>
      <c r="Q299" s="148"/>
      <c r="R299" s="148"/>
      <c r="S299" s="148"/>
      <c r="T299" s="151"/>
      <c r="U299" s="148"/>
      <c r="V299" s="152"/>
      <c r="W299" s="152"/>
      <c r="X299" s="152"/>
      <c r="Y299" s="152"/>
      <c r="Z299" s="152"/>
      <c r="AA299" s="152"/>
      <c r="AB299" s="152"/>
      <c r="AC299" s="152"/>
      <c r="AD299" s="152"/>
      <c r="AE299" s="152" t="s">
        <v>76</v>
      </c>
      <c r="AF299" s="152">
        <v>0</v>
      </c>
      <c r="AG299" s="152"/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 x14ac:dyDescent="0.2">
      <c r="A300" s="145">
        <v>63</v>
      </c>
      <c r="B300" s="146" t="s">
        <v>365</v>
      </c>
      <c r="C300" s="147" t="s">
        <v>366</v>
      </c>
      <c r="D300" s="148" t="s">
        <v>91</v>
      </c>
      <c r="E300" s="149">
        <v>5</v>
      </c>
      <c r="F300" s="169"/>
      <c r="G300" s="150">
        <f>E300*F300</f>
        <v>0</v>
      </c>
      <c r="H300" s="150">
        <v>98.06</v>
      </c>
      <c r="I300" s="150">
        <f>ROUND(E300*H300,2)</f>
        <v>490.3</v>
      </c>
      <c r="J300" s="150">
        <v>214.94</v>
      </c>
      <c r="K300" s="150">
        <f>ROUND(E300*J300,2)</f>
        <v>1074.7</v>
      </c>
      <c r="L300" s="150">
        <v>21</v>
      </c>
      <c r="M300" s="150">
        <f>G300*(1+L300/100)</f>
        <v>0</v>
      </c>
      <c r="N300" s="148">
        <v>3.3E-4</v>
      </c>
      <c r="O300" s="148">
        <f>ROUND(E300*N300,5)</f>
        <v>1.65E-3</v>
      </c>
      <c r="P300" s="148">
        <v>0</v>
      </c>
      <c r="Q300" s="148">
        <f>ROUND(E300*P300,5)</f>
        <v>0</v>
      </c>
      <c r="R300" s="148"/>
      <c r="S300" s="148"/>
      <c r="T300" s="151">
        <v>0.40600000000000003</v>
      </c>
      <c r="U300" s="148">
        <f>ROUND(E300*T300,2)</f>
        <v>2.0299999999999998</v>
      </c>
      <c r="V300" s="152"/>
      <c r="W300" s="152"/>
      <c r="X300" s="152"/>
      <c r="Y300" s="152"/>
      <c r="Z300" s="152"/>
      <c r="AA300" s="152"/>
      <c r="AB300" s="152"/>
      <c r="AC300" s="152"/>
      <c r="AD300" s="152"/>
      <c r="AE300" s="152" t="s">
        <v>75</v>
      </c>
      <c r="AF300" s="152"/>
      <c r="AG300" s="152"/>
      <c r="AH300" s="152"/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1" x14ac:dyDescent="0.2">
      <c r="A301" s="145">
        <v>64</v>
      </c>
      <c r="B301" s="146" t="s">
        <v>367</v>
      </c>
      <c r="C301" s="147" t="s">
        <v>368</v>
      </c>
      <c r="D301" s="148" t="s">
        <v>91</v>
      </c>
      <c r="E301" s="149">
        <v>5</v>
      </c>
      <c r="F301" s="169"/>
      <c r="G301" s="150">
        <f t="shared" ref="G301:G312" si="20">E301*F301</f>
        <v>0</v>
      </c>
      <c r="H301" s="150">
        <v>2165</v>
      </c>
      <c r="I301" s="150">
        <f>ROUND(E301*H301,2)</f>
        <v>10825</v>
      </c>
      <c r="J301" s="150">
        <v>0</v>
      </c>
      <c r="K301" s="150">
        <f>ROUND(E301*J301,2)</f>
        <v>0</v>
      </c>
      <c r="L301" s="150">
        <v>21</v>
      </c>
      <c r="M301" s="150">
        <f>G301*(1+L301/100)</f>
        <v>0</v>
      </c>
      <c r="N301" s="148">
        <v>2.0600000000000002E-3</v>
      </c>
      <c r="O301" s="148">
        <f>ROUND(E301*N301,5)</f>
        <v>1.03E-2</v>
      </c>
      <c r="P301" s="148">
        <v>0</v>
      </c>
      <c r="Q301" s="148">
        <f>ROUND(E301*P301,5)</f>
        <v>0</v>
      </c>
      <c r="R301" s="148"/>
      <c r="S301" s="148"/>
      <c r="T301" s="151">
        <v>0</v>
      </c>
      <c r="U301" s="148">
        <f>ROUND(E301*T301,2)</f>
        <v>0</v>
      </c>
      <c r="V301" s="152"/>
      <c r="W301" s="152"/>
      <c r="X301" s="152"/>
      <c r="Y301" s="152"/>
      <c r="Z301" s="152"/>
      <c r="AA301" s="152"/>
      <c r="AB301" s="152"/>
      <c r="AC301" s="152"/>
      <c r="AD301" s="152"/>
      <c r="AE301" s="152" t="s">
        <v>93</v>
      </c>
      <c r="AF301" s="152"/>
      <c r="AG301" s="152"/>
      <c r="AH301" s="152"/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ht="22.5" outlineLevel="1" x14ac:dyDescent="0.2">
      <c r="A302" s="145">
        <v>65</v>
      </c>
      <c r="B302" s="146" t="s">
        <v>106</v>
      </c>
      <c r="C302" s="147" t="s">
        <v>107</v>
      </c>
      <c r="D302" s="148" t="s">
        <v>81</v>
      </c>
      <c r="E302" s="149">
        <v>58.63</v>
      </c>
      <c r="F302" s="169"/>
      <c r="G302" s="150">
        <f t="shared" si="20"/>
        <v>0</v>
      </c>
      <c r="H302" s="150">
        <v>0</v>
      </c>
      <c r="I302" s="150">
        <f>ROUND(E302*H302,2)</f>
        <v>0</v>
      </c>
      <c r="J302" s="150">
        <v>42.4</v>
      </c>
      <c r="K302" s="150">
        <f>ROUND(E302*J302,2)</f>
        <v>2485.91</v>
      </c>
      <c r="L302" s="150">
        <v>21</v>
      </c>
      <c r="M302" s="150">
        <f>G302*(1+L302/100)</f>
        <v>0</v>
      </c>
      <c r="N302" s="148">
        <v>0</v>
      </c>
      <c r="O302" s="148">
        <f>ROUND(E302*N302,5)</f>
        <v>0</v>
      </c>
      <c r="P302" s="148">
        <v>1.3500000000000001E-3</v>
      </c>
      <c r="Q302" s="148">
        <f>ROUND(E302*P302,5)</f>
        <v>7.9149999999999998E-2</v>
      </c>
      <c r="R302" s="148"/>
      <c r="S302" s="148"/>
      <c r="T302" s="151">
        <v>0.08</v>
      </c>
      <c r="U302" s="148">
        <f>ROUND(E302*T302,2)</f>
        <v>4.6900000000000004</v>
      </c>
      <c r="V302" s="152"/>
      <c r="W302" s="152"/>
      <c r="X302" s="152"/>
      <c r="Y302" s="152"/>
      <c r="Z302" s="152"/>
      <c r="AA302" s="152"/>
      <c r="AB302" s="152"/>
      <c r="AC302" s="152"/>
      <c r="AD302" s="152"/>
      <c r="AE302" s="152" t="s">
        <v>75</v>
      </c>
      <c r="AF302" s="152"/>
      <c r="AG302" s="152"/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1" x14ac:dyDescent="0.2">
      <c r="A303" s="145"/>
      <c r="B303" s="146"/>
      <c r="C303" s="153" t="s">
        <v>369</v>
      </c>
      <c r="D303" s="154"/>
      <c r="E303" s="155">
        <v>13.29</v>
      </c>
      <c r="F303" s="150"/>
      <c r="G303" s="150"/>
      <c r="H303" s="150"/>
      <c r="I303" s="150"/>
      <c r="J303" s="150"/>
      <c r="K303" s="150"/>
      <c r="L303" s="150"/>
      <c r="M303" s="150"/>
      <c r="N303" s="148"/>
      <c r="O303" s="148"/>
      <c r="P303" s="148"/>
      <c r="Q303" s="148"/>
      <c r="R303" s="148"/>
      <c r="S303" s="148"/>
      <c r="T303" s="151"/>
      <c r="U303" s="148"/>
      <c r="V303" s="152"/>
      <c r="W303" s="152"/>
      <c r="X303" s="152"/>
      <c r="Y303" s="152"/>
      <c r="Z303" s="152"/>
      <c r="AA303" s="152"/>
      <c r="AB303" s="152"/>
      <c r="AC303" s="152"/>
      <c r="AD303" s="152"/>
      <c r="AE303" s="152" t="s">
        <v>76</v>
      </c>
      <c r="AF303" s="152">
        <v>0</v>
      </c>
      <c r="AG303" s="152"/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 x14ac:dyDescent="0.2">
      <c r="A304" s="145"/>
      <c r="B304" s="146"/>
      <c r="C304" s="153" t="s">
        <v>370</v>
      </c>
      <c r="D304" s="154"/>
      <c r="E304" s="155">
        <v>4.8499999999999996</v>
      </c>
      <c r="F304" s="150"/>
      <c r="G304" s="150"/>
      <c r="H304" s="150"/>
      <c r="I304" s="150"/>
      <c r="J304" s="150"/>
      <c r="K304" s="150"/>
      <c r="L304" s="150"/>
      <c r="M304" s="150"/>
      <c r="N304" s="148"/>
      <c r="O304" s="148"/>
      <c r="P304" s="148"/>
      <c r="Q304" s="148"/>
      <c r="R304" s="148"/>
      <c r="S304" s="148"/>
      <c r="T304" s="151"/>
      <c r="U304" s="148"/>
      <c r="V304" s="152"/>
      <c r="W304" s="152"/>
      <c r="X304" s="152"/>
      <c r="Y304" s="152"/>
      <c r="Z304" s="152"/>
      <c r="AA304" s="152"/>
      <c r="AB304" s="152"/>
      <c r="AC304" s="152"/>
      <c r="AD304" s="152"/>
      <c r="AE304" s="152" t="s">
        <v>76</v>
      </c>
      <c r="AF304" s="152">
        <v>0</v>
      </c>
      <c r="AG304" s="152"/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 x14ac:dyDescent="0.2">
      <c r="A305" s="145"/>
      <c r="B305" s="146"/>
      <c r="C305" s="153" t="s">
        <v>371</v>
      </c>
      <c r="D305" s="154"/>
      <c r="E305" s="155">
        <v>10.3</v>
      </c>
      <c r="F305" s="150"/>
      <c r="G305" s="150"/>
      <c r="H305" s="150"/>
      <c r="I305" s="150"/>
      <c r="J305" s="150"/>
      <c r="K305" s="150"/>
      <c r="L305" s="150"/>
      <c r="M305" s="150"/>
      <c r="N305" s="148"/>
      <c r="O305" s="148"/>
      <c r="P305" s="148"/>
      <c r="Q305" s="148"/>
      <c r="R305" s="148"/>
      <c r="S305" s="148"/>
      <c r="T305" s="151"/>
      <c r="U305" s="148"/>
      <c r="V305" s="152"/>
      <c r="W305" s="152"/>
      <c r="X305" s="152"/>
      <c r="Y305" s="152"/>
      <c r="Z305" s="152"/>
      <c r="AA305" s="152"/>
      <c r="AB305" s="152"/>
      <c r="AC305" s="152"/>
      <c r="AD305" s="152"/>
      <c r="AE305" s="152" t="s">
        <v>76</v>
      </c>
      <c r="AF305" s="152">
        <v>0</v>
      </c>
      <c r="AG305" s="152"/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outlineLevel="1" x14ac:dyDescent="0.2">
      <c r="A306" s="145"/>
      <c r="B306" s="146"/>
      <c r="C306" s="153" t="s">
        <v>372</v>
      </c>
      <c r="D306" s="154"/>
      <c r="E306" s="155">
        <v>9.59</v>
      </c>
      <c r="F306" s="150"/>
      <c r="G306" s="150"/>
      <c r="H306" s="150"/>
      <c r="I306" s="150"/>
      <c r="J306" s="150"/>
      <c r="K306" s="150"/>
      <c r="L306" s="150"/>
      <c r="M306" s="150"/>
      <c r="N306" s="148"/>
      <c r="O306" s="148"/>
      <c r="P306" s="148"/>
      <c r="Q306" s="148"/>
      <c r="R306" s="148"/>
      <c r="S306" s="148"/>
      <c r="T306" s="151"/>
      <c r="U306" s="148"/>
      <c r="V306" s="152"/>
      <c r="W306" s="152"/>
      <c r="X306" s="152"/>
      <c r="Y306" s="152"/>
      <c r="Z306" s="152"/>
      <c r="AA306" s="152"/>
      <c r="AB306" s="152"/>
      <c r="AC306" s="152"/>
      <c r="AD306" s="152"/>
      <c r="AE306" s="152" t="s">
        <v>76</v>
      </c>
      <c r="AF306" s="152">
        <v>0</v>
      </c>
      <c r="AG306" s="152"/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outlineLevel="1" x14ac:dyDescent="0.2">
      <c r="A307" s="145"/>
      <c r="B307" s="146"/>
      <c r="C307" s="153" t="s">
        <v>373</v>
      </c>
      <c r="D307" s="154"/>
      <c r="E307" s="155">
        <v>12.6</v>
      </c>
      <c r="F307" s="150"/>
      <c r="G307" s="150"/>
      <c r="H307" s="150"/>
      <c r="I307" s="150"/>
      <c r="J307" s="150"/>
      <c r="K307" s="150"/>
      <c r="L307" s="150"/>
      <c r="M307" s="150"/>
      <c r="N307" s="148"/>
      <c r="O307" s="148"/>
      <c r="P307" s="148"/>
      <c r="Q307" s="148"/>
      <c r="R307" s="148"/>
      <c r="S307" s="148"/>
      <c r="T307" s="151"/>
      <c r="U307" s="148"/>
      <c r="V307" s="152"/>
      <c r="W307" s="152"/>
      <c r="X307" s="152"/>
      <c r="Y307" s="152"/>
      <c r="Z307" s="152"/>
      <c r="AA307" s="152"/>
      <c r="AB307" s="152"/>
      <c r="AC307" s="152"/>
      <c r="AD307" s="152"/>
      <c r="AE307" s="152" t="s">
        <v>76</v>
      </c>
      <c r="AF307" s="152">
        <v>0</v>
      </c>
      <c r="AG307" s="152"/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1" x14ac:dyDescent="0.2">
      <c r="A308" s="145"/>
      <c r="B308" s="146"/>
      <c r="C308" s="153" t="s">
        <v>374</v>
      </c>
      <c r="D308" s="154"/>
      <c r="E308" s="155">
        <v>8</v>
      </c>
      <c r="F308" s="150"/>
      <c r="G308" s="150"/>
      <c r="H308" s="150"/>
      <c r="I308" s="150"/>
      <c r="J308" s="150"/>
      <c r="K308" s="150"/>
      <c r="L308" s="150"/>
      <c r="M308" s="150"/>
      <c r="N308" s="148"/>
      <c r="O308" s="148"/>
      <c r="P308" s="148"/>
      <c r="Q308" s="148"/>
      <c r="R308" s="148"/>
      <c r="S308" s="148"/>
      <c r="T308" s="151"/>
      <c r="U308" s="148"/>
      <c r="V308" s="152"/>
      <c r="W308" s="152"/>
      <c r="X308" s="152"/>
      <c r="Y308" s="152"/>
      <c r="Z308" s="152"/>
      <c r="AA308" s="152"/>
      <c r="AB308" s="152"/>
      <c r="AC308" s="152"/>
      <c r="AD308" s="152"/>
      <c r="AE308" s="152" t="s">
        <v>76</v>
      </c>
      <c r="AF308" s="152">
        <v>0</v>
      </c>
      <c r="AG308" s="152"/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outlineLevel="1" x14ac:dyDescent="0.2">
      <c r="A309" s="145">
        <v>66</v>
      </c>
      <c r="B309" s="146" t="s">
        <v>375</v>
      </c>
      <c r="C309" s="147" t="s">
        <v>376</v>
      </c>
      <c r="D309" s="148" t="s">
        <v>81</v>
      </c>
      <c r="E309" s="149">
        <v>49.8</v>
      </c>
      <c r="F309" s="169"/>
      <c r="G309" s="150">
        <f t="shared" si="20"/>
        <v>0</v>
      </c>
      <c r="H309" s="150">
        <v>0</v>
      </c>
      <c r="I309" s="150">
        <f>ROUND(E309*H309,2)</f>
        <v>0</v>
      </c>
      <c r="J309" s="150">
        <v>31.8</v>
      </c>
      <c r="K309" s="150">
        <f>ROUND(E309*J309,2)</f>
        <v>1583.64</v>
      </c>
      <c r="L309" s="150">
        <v>21</v>
      </c>
      <c r="M309" s="150">
        <f>G309*(1+L309/100)</f>
        <v>0</v>
      </c>
      <c r="N309" s="148">
        <v>0</v>
      </c>
      <c r="O309" s="148">
        <f>ROUND(E309*N309,5)</f>
        <v>0</v>
      </c>
      <c r="P309" s="148">
        <v>2.8500000000000001E-3</v>
      </c>
      <c r="Q309" s="148">
        <f>ROUND(E309*P309,5)</f>
        <v>0.14193</v>
      </c>
      <c r="R309" s="148"/>
      <c r="S309" s="148"/>
      <c r="T309" s="151">
        <v>0.06</v>
      </c>
      <c r="U309" s="148">
        <f>ROUND(E309*T309,2)</f>
        <v>2.99</v>
      </c>
      <c r="V309" s="152"/>
      <c r="W309" s="152"/>
      <c r="X309" s="152"/>
      <c r="Y309" s="152"/>
      <c r="Z309" s="152"/>
      <c r="AA309" s="152"/>
      <c r="AB309" s="152"/>
      <c r="AC309" s="152"/>
      <c r="AD309" s="152"/>
      <c r="AE309" s="152" t="s">
        <v>75</v>
      </c>
      <c r="AF309" s="152"/>
      <c r="AG309" s="152"/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outlineLevel="1" x14ac:dyDescent="0.2">
      <c r="A310" s="145">
        <v>67</v>
      </c>
      <c r="B310" s="146" t="s">
        <v>377</v>
      </c>
      <c r="C310" s="147" t="s">
        <v>378</v>
      </c>
      <c r="D310" s="148" t="s">
        <v>74</v>
      </c>
      <c r="E310" s="149">
        <v>234.09359999999998</v>
      </c>
      <c r="F310" s="169"/>
      <c r="G310" s="150">
        <f t="shared" si="20"/>
        <v>0</v>
      </c>
      <c r="H310" s="150">
        <v>0</v>
      </c>
      <c r="I310" s="150">
        <f>ROUND(E310*H310,2)</f>
        <v>0</v>
      </c>
      <c r="J310" s="150">
        <v>42.4</v>
      </c>
      <c r="K310" s="150">
        <f>ROUND(E310*J310,2)</f>
        <v>9925.57</v>
      </c>
      <c r="L310" s="150">
        <v>21</v>
      </c>
      <c r="M310" s="150">
        <f>G310*(1+L310/100)</f>
        <v>0</v>
      </c>
      <c r="N310" s="148">
        <v>0</v>
      </c>
      <c r="O310" s="148">
        <f>ROUND(E310*N310,5)</f>
        <v>0</v>
      </c>
      <c r="P310" s="148">
        <v>7.3200000000000001E-3</v>
      </c>
      <c r="Q310" s="148">
        <f>ROUND(E310*P310,5)</f>
        <v>1.71357</v>
      </c>
      <c r="R310" s="148"/>
      <c r="S310" s="148"/>
      <c r="T310" s="151">
        <v>0.08</v>
      </c>
      <c r="U310" s="148">
        <f>ROUND(E310*T310,2)</f>
        <v>18.73</v>
      </c>
      <c r="V310" s="152"/>
      <c r="W310" s="152"/>
      <c r="X310" s="152"/>
      <c r="Y310" s="152"/>
      <c r="Z310" s="152"/>
      <c r="AA310" s="152"/>
      <c r="AB310" s="152"/>
      <c r="AC310" s="152"/>
      <c r="AD310" s="152"/>
      <c r="AE310" s="152" t="s">
        <v>75</v>
      </c>
      <c r="AF310" s="152"/>
      <c r="AG310" s="152"/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outlineLevel="1" x14ac:dyDescent="0.2">
      <c r="A311" s="145"/>
      <c r="B311" s="146"/>
      <c r="C311" s="153" t="s">
        <v>311</v>
      </c>
      <c r="D311" s="154"/>
      <c r="E311" s="155">
        <v>234.09360000000001</v>
      </c>
      <c r="F311" s="150"/>
      <c r="G311" s="150"/>
      <c r="H311" s="150"/>
      <c r="I311" s="150"/>
      <c r="J311" s="150"/>
      <c r="K311" s="150"/>
      <c r="L311" s="150"/>
      <c r="M311" s="150"/>
      <c r="N311" s="148"/>
      <c r="O311" s="148"/>
      <c r="P311" s="148"/>
      <c r="Q311" s="148"/>
      <c r="R311" s="148"/>
      <c r="S311" s="148"/>
      <c r="T311" s="151"/>
      <c r="U311" s="148"/>
      <c r="V311" s="152"/>
      <c r="W311" s="152"/>
      <c r="X311" s="152"/>
      <c r="Y311" s="152"/>
      <c r="Z311" s="152"/>
      <c r="AA311" s="152"/>
      <c r="AB311" s="152"/>
      <c r="AC311" s="152"/>
      <c r="AD311" s="152"/>
      <c r="AE311" s="152" t="s">
        <v>76</v>
      </c>
      <c r="AF311" s="152">
        <v>0</v>
      </c>
      <c r="AG311" s="152"/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 x14ac:dyDescent="0.2">
      <c r="A312" s="145">
        <v>68</v>
      </c>
      <c r="B312" s="146" t="s">
        <v>379</v>
      </c>
      <c r="C312" s="147" t="s">
        <v>380</v>
      </c>
      <c r="D312" s="148" t="s">
        <v>81</v>
      </c>
      <c r="E312" s="149">
        <v>36.75</v>
      </c>
      <c r="F312" s="169"/>
      <c r="G312" s="150">
        <f t="shared" si="20"/>
        <v>0</v>
      </c>
      <c r="H312" s="150">
        <v>153.49</v>
      </c>
      <c r="I312" s="150">
        <f>ROUND(E312*H312,2)</f>
        <v>5640.76</v>
      </c>
      <c r="J312" s="150">
        <v>87.009999999999991</v>
      </c>
      <c r="K312" s="150">
        <f>ROUND(E312*J312,2)</f>
        <v>3197.62</v>
      </c>
      <c r="L312" s="150">
        <v>21</v>
      </c>
      <c r="M312" s="150">
        <f>G312*(1+L312/100)</f>
        <v>0</v>
      </c>
      <c r="N312" s="148">
        <v>1.16E-3</v>
      </c>
      <c r="O312" s="148">
        <f>ROUND(E312*N312,5)</f>
        <v>4.2630000000000001E-2</v>
      </c>
      <c r="P312" s="148">
        <v>0</v>
      </c>
      <c r="Q312" s="148">
        <f>ROUND(E312*P312,5)</f>
        <v>0</v>
      </c>
      <c r="R312" s="148"/>
      <c r="S312" s="148"/>
      <c r="T312" s="151">
        <v>0.21</v>
      </c>
      <c r="U312" s="148">
        <f>ROUND(E312*T312,2)</f>
        <v>7.72</v>
      </c>
      <c r="V312" s="152"/>
      <c r="W312" s="152"/>
      <c r="X312" s="152"/>
      <c r="Y312" s="152"/>
      <c r="Z312" s="152"/>
      <c r="AA312" s="152"/>
      <c r="AB312" s="152"/>
      <c r="AC312" s="152"/>
      <c r="AD312" s="152"/>
      <c r="AE312" s="152" t="s">
        <v>75</v>
      </c>
      <c r="AF312" s="152"/>
      <c r="AG312" s="152"/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">
      <c r="A313" s="145"/>
      <c r="B313" s="146"/>
      <c r="C313" s="231" t="s">
        <v>381</v>
      </c>
      <c r="D313" s="232"/>
      <c r="E313" s="233"/>
      <c r="F313" s="234"/>
      <c r="G313" s="235"/>
      <c r="H313" s="150"/>
      <c r="I313" s="150"/>
      <c r="J313" s="150"/>
      <c r="K313" s="150"/>
      <c r="L313" s="150"/>
      <c r="M313" s="150"/>
      <c r="N313" s="148"/>
      <c r="O313" s="148"/>
      <c r="P313" s="148"/>
      <c r="Q313" s="148"/>
      <c r="R313" s="148"/>
      <c r="S313" s="148"/>
      <c r="T313" s="151"/>
      <c r="U313" s="148"/>
      <c r="V313" s="152"/>
      <c r="W313" s="152"/>
      <c r="X313" s="152"/>
      <c r="Y313" s="152"/>
      <c r="Z313" s="152"/>
      <c r="AA313" s="152"/>
      <c r="AB313" s="152"/>
      <c r="AC313" s="152"/>
      <c r="AD313" s="152"/>
      <c r="AE313" s="152" t="s">
        <v>208</v>
      </c>
      <c r="AF313" s="152"/>
      <c r="AG313" s="152"/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63" t="str">
        <f>C313</f>
        <v>Krycí lišta z poplastovaného plechu.</v>
      </c>
      <c r="BB313" s="152"/>
      <c r="BC313" s="152"/>
      <c r="BD313" s="152"/>
      <c r="BE313" s="152"/>
      <c r="BF313" s="152"/>
      <c r="BG313" s="152"/>
      <c r="BH313" s="152"/>
    </row>
    <row r="314" spans="1:60" outlineLevel="1" x14ac:dyDescent="0.2">
      <c r="A314" s="145"/>
      <c r="B314" s="146"/>
      <c r="C314" s="231" t="s">
        <v>382</v>
      </c>
      <c r="D314" s="232"/>
      <c r="E314" s="233"/>
      <c r="F314" s="234"/>
      <c r="G314" s="235"/>
      <c r="H314" s="150"/>
      <c r="I314" s="150"/>
      <c r="J314" s="150"/>
      <c r="K314" s="150"/>
      <c r="L314" s="150"/>
      <c r="M314" s="150"/>
      <c r="N314" s="148"/>
      <c r="O314" s="148"/>
      <c r="P314" s="148"/>
      <c r="Q314" s="148"/>
      <c r="R314" s="148"/>
      <c r="S314" s="148"/>
      <c r="T314" s="151"/>
      <c r="U314" s="148"/>
      <c r="V314" s="152"/>
      <c r="W314" s="152"/>
      <c r="X314" s="152"/>
      <c r="Y314" s="152"/>
      <c r="Z314" s="152"/>
      <c r="AA314" s="152"/>
      <c r="AB314" s="152"/>
      <c r="AC314" s="152"/>
      <c r="AD314" s="152"/>
      <c r="AE314" s="152" t="s">
        <v>208</v>
      </c>
      <c r="AF314" s="152"/>
      <c r="AG314" s="152"/>
      <c r="AH314" s="152"/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63" t="str">
        <f>C314</f>
        <v>r.š. 150 mm</v>
      </c>
      <c r="BB314" s="152"/>
      <c r="BC314" s="152"/>
      <c r="BD314" s="152"/>
      <c r="BE314" s="152"/>
      <c r="BF314" s="152"/>
      <c r="BG314" s="152"/>
      <c r="BH314" s="152"/>
    </row>
    <row r="315" spans="1:60" outlineLevel="1" x14ac:dyDescent="0.2">
      <c r="A315" s="145"/>
      <c r="B315" s="146"/>
      <c r="C315" s="231" t="s">
        <v>383</v>
      </c>
      <c r="D315" s="232"/>
      <c r="E315" s="233"/>
      <c r="F315" s="234"/>
      <c r="G315" s="235"/>
      <c r="H315" s="150"/>
      <c r="I315" s="150"/>
      <c r="J315" s="150"/>
      <c r="K315" s="150"/>
      <c r="L315" s="150"/>
      <c r="M315" s="150"/>
      <c r="N315" s="148"/>
      <c r="O315" s="148"/>
      <c r="P315" s="148"/>
      <c r="Q315" s="148"/>
      <c r="R315" s="148"/>
      <c r="S315" s="148"/>
      <c r="T315" s="151"/>
      <c r="U315" s="148"/>
      <c r="V315" s="152"/>
      <c r="W315" s="152"/>
      <c r="X315" s="152"/>
      <c r="Y315" s="152"/>
      <c r="Z315" s="152"/>
      <c r="AA315" s="152"/>
      <c r="AB315" s="152"/>
      <c r="AC315" s="152"/>
      <c r="AD315" s="152"/>
      <c r="AE315" s="152" t="s">
        <v>208</v>
      </c>
      <c r="AF315" s="152"/>
      <c r="AG315" s="152"/>
      <c r="AH315" s="152"/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63" t="str">
        <f>C315</f>
        <v>Materiál:	Pozinkovaný plech (FeZn), tl. 0,60 mm</v>
      </c>
      <c r="BB315" s="152"/>
      <c r="BC315" s="152"/>
      <c r="BD315" s="152"/>
      <c r="BE315" s="152"/>
      <c r="BF315" s="152"/>
      <c r="BG315" s="152"/>
      <c r="BH315" s="152"/>
    </row>
    <row r="316" spans="1:60" outlineLevel="1" x14ac:dyDescent="0.2">
      <c r="A316" s="145"/>
      <c r="B316" s="146"/>
      <c r="C316" s="231" t="s">
        <v>384</v>
      </c>
      <c r="D316" s="232"/>
      <c r="E316" s="233"/>
      <c r="F316" s="234"/>
      <c r="G316" s="235"/>
      <c r="H316" s="150"/>
      <c r="I316" s="150"/>
      <c r="J316" s="150"/>
      <c r="K316" s="150"/>
      <c r="L316" s="150"/>
      <c r="M316" s="150"/>
      <c r="N316" s="148"/>
      <c r="O316" s="148"/>
      <c r="P316" s="148"/>
      <c r="Q316" s="148"/>
      <c r="R316" s="148"/>
      <c r="S316" s="148"/>
      <c r="T316" s="151"/>
      <c r="U316" s="148"/>
      <c r="V316" s="152"/>
      <c r="W316" s="152"/>
      <c r="X316" s="152"/>
      <c r="Y316" s="152"/>
      <c r="Z316" s="152"/>
      <c r="AA316" s="152"/>
      <c r="AB316" s="152"/>
      <c r="AC316" s="152"/>
      <c r="AD316" s="152"/>
      <c r="AE316" s="152" t="s">
        <v>208</v>
      </c>
      <c r="AF316" s="152"/>
      <c r="AG316" s="152"/>
      <c r="AH316" s="152"/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63" t="str">
        <f>C316</f>
        <v>Povrchová úprava: 	Přírodní, barva šedá</v>
      </c>
      <c r="BB316" s="152"/>
      <c r="BC316" s="152"/>
      <c r="BD316" s="152"/>
      <c r="BE316" s="152"/>
      <c r="BF316" s="152"/>
      <c r="BG316" s="152"/>
      <c r="BH316" s="152"/>
    </row>
    <row r="317" spans="1:60" outlineLevel="1" x14ac:dyDescent="0.2">
      <c r="A317" s="145"/>
      <c r="B317" s="146"/>
      <c r="C317" s="153" t="s">
        <v>385</v>
      </c>
      <c r="D317" s="154"/>
      <c r="E317" s="155">
        <v>36.75</v>
      </c>
      <c r="F317" s="150"/>
      <c r="G317" s="150"/>
      <c r="H317" s="150"/>
      <c r="I317" s="150"/>
      <c r="J317" s="150"/>
      <c r="K317" s="150"/>
      <c r="L317" s="150"/>
      <c r="M317" s="150"/>
      <c r="N317" s="148"/>
      <c r="O317" s="148"/>
      <c r="P317" s="148"/>
      <c r="Q317" s="148"/>
      <c r="R317" s="148"/>
      <c r="S317" s="148"/>
      <c r="T317" s="151"/>
      <c r="U317" s="148"/>
      <c r="V317" s="152"/>
      <c r="W317" s="152"/>
      <c r="X317" s="152"/>
      <c r="Y317" s="152"/>
      <c r="Z317" s="152"/>
      <c r="AA317" s="152"/>
      <c r="AB317" s="152"/>
      <c r="AC317" s="152"/>
      <c r="AD317" s="152"/>
      <c r="AE317" s="152" t="s">
        <v>76</v>
      </c>
      <c r="AF317" s="152">
        <v>0</v>
      </c>
      <c r="AG317" s="152"/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1" x14ac:dyDescent="0.2">
      <c r="A318" s="145">
        <v>69</v>
      </c>
      <c r="B318" s="146" t="s">
        <v>386</v>
      </c>
      <c r="C318" s="147" t="s">
        <v>387</v>
      </c>
      <c r="D318" s="148" t="s">
        <v>81</v>
      </c>
      <c r="E318" s="149">
        <v>52.290000000000006</v>
      </c>
      <c r="F318" s="169"/>
      <c r="G318" s="150">
        <f>E318*F318</f>
        <v>0</v>
      </c>
      <c r="H318" s="150">
        <v>334.76</v>
      </c>
      <c r="I318" s="150">
        <f>ROUND(E318*H318,2)</f>
        <v>17504.599999999999</v>
      </c>
      <c r="J318" s="150">
        <v>90.740000000000009</v>
      </c>
      <c r="K318" s="150">
        <f>ROUND(E318*J318,2)</f>
        <v>4744.79</v>
      </c>
      <c r="L318" s="150">
        <v>21</v>
      </c>
      <c r="M318" s="150">
        <f>G318*(1+L318/100)</f>
        <v>0</v>
      </c>
      <c r="N318" s="148">
        <v>3.5400000000000002E-3</v>
      </c>
      <c r="O318" s="148">
        <f>ROUND(E318*N318,5)</f>
        <v>0.18511</v>
      </c>
      <c r="P318" s="148">
        <v>0</v>
      </c>
      <c r="Q318" s="148">
        <f>ROUND(E318*P318,5)</f>
        <v>0</v>
      </c>
      <c r="R318" s="148"/>
      <c r="S318" s="148"/>
      <c r="T318" s="151">
        <v>0.219</v>
      </c>
      <c r="U318" s="148">
        <f>ROUND(E318*T318,2)</f>
        <v>11.45</v>
      </c>
      <c r="V318" s="152"/>
      <c r="W318" s="152"/>
      <c r="X318" s="152"/>
      <c r="Y318" s="152"/>
      <c r="Z318" s="152"/>
      <c r="AA318" s="152"/>
      <c r="AB318" s="152"/>
      <c r="AC318" s="152"/>
      <c r="AD318" s="152"/>
      <c r="AE318" s="152" t="s">
        <v>75</v>
      </c>
      <c r="AF318" s="152"/>
      <c r="AG318" s="152"/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 x14ac:dyDescent="0.2">
      <c r="A319" s="145"/>
      <c r="B319" s="146"/>
      <c r="C319" s="231" t="s">
        <v>388</v>
      </c>
      <c r="D319" s="232"/>
      <c r="E319" s="233"/>
      <c r="F319" s="234"/>
      <c r="G319" s="235"/>
      <c r="H319" s="150"/>
      <c r="I319" s="150"/>
      <c r="J319" s="150"/>
      <c r="K319" s="150"/>
      <c r="L319" s="150"/>
      <c r="M319" s="150"/>
      <c r="N319" s="148"/>
      <c r="O319" s="148"/>
      <c r="P319" s="148"/>
      <c r="Q319" s="148"/>
      <c r="R319" s="148"/>
      <c r="S319" s="148"/>
      <c r="T319" s="151"/>
      <c r="U319" s="148"/>
      <c r="V319" s="152"/>
      <c r="W319" s="152"/>
      <c r="X319" s="152"/>
      <c r="Y319" s="152"/>
      <c r="Z319" s="152"/>
      <c r="AA319" s="152"/>
      <c r="AB319" s="152"/>
      <c r="AC319" s="152"/>
      <c r="AD319" s="152"/>
      <c r="AE319" s="152" t="s">
        <v>208</v>
      </c>
      <c r="AF319" s="152"/>
      <c r="AG319" s="152"/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63" t="str">
        <f>C319</f>
        <v>Odpadní trouba (střešní svod) kruhového průřezu d 125 včetně kolen a objímek.</v>
      </c>
      <c r="BB319" s="152"/>
      <c r="BC319" s="152"/>
      <c r="BD319" s="152"/>
      <c r="BE319" s="152"/>
      <c r="BF319" s="152"/>
      <c r="BG319" s="152"/>
      <c r="BH319" s="152"/>
    </row>
    <row r="320" spans="1:60" outlineLevel="1" x14ac:dyDescent="0.2">
      <c r="A320" s="145"/>
      <c r="B320" s="146"/>
      <c r="C320" s="231" t="s">
        <v>389</v>
      </c>
      <c r="D320" s="232"/>
      <c r="E320" s="233"/>
      <c r="F320" s="234"/>
      <c r="G320" s="235"/>
      <c r="H320" s="150"/>
      <c r="I320" s="150"/>
      <c r="J320" s="150"/>
      <c r="K320" s="150"/>
      <c r="L320" s="150"/>
      <c r="M320" s="150"/>
      <c r="N320" s="148"/>
      <c r="O320" s="148"/>
      <c r="P320" s="148"/>
      <c r="Q320" s="148"/>
      <c r="R320" s="148"/>
      <c r="S320" s="148"/>
      <c r="T320" s="151"/>
      <c r="U320" s="148"/>
      <c r="V320" s="152"/>
      <c r="W320" s="152"/>
      <c r="X320" s="152"/>
      <c r="Y320" s="152"/>
      <c r="Z320" s="152"/>
      <c r="AA320" s="152"/>
      <c r="AB320" s="152"/>
      <c r="AC320" s="152"/>
      <c r="AD320" s="152"/>
      <c r="AE320" s="152" t="s">
        <v>208</v>
      </c>
      <c r="AF320" s="152"/>
      <c r="AG320" s="152"/>
      <c r="AH320" s="152"/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63" t="str">
        <f>C320</f>
        <v>Rozměr / r.š.:d 125</v>
      </c>
      <c r="BB320" s="152"/>
      <c r="BC320" s="152"/>
      <c r="BD320" s="152"/>
      <c r="BE320" s="152"/>
      <c r="BF320" s="152"/>
      <c r="BG320" s="152"/>
      <c r="BH320" s="152"/>
    </row>
    <row r="321" spans="1:60" outlineLevel="1" x14ac:dyDescent="0.2">
      <c r="A321" s="145"/>
      <c r="B321" s="146"/>
      <c r="C321" s="231" t="s">
        <v>336</v>
      </c>
      <c r="D321" s="232"/>
      <c r="E321" s="233"/>
      <c r="F321" s="234"/>
      <c r="G321" s="235"/>
      <c r="H321" s="150"/>
      <c r="I321" s="150"/>
      <c r="J321" s="150"/>
      <c r="K321" s="150"/>
      <c r="L321" s="150"/>
      <c r="M321" s="150"/>
      <c r="N321" s="148"/>
      <c r="O321" s="148"/>
      <c r="P321" s="148"/>
      <c r="Q321" s="148"/>
      <c r="R321" s="148"/>
      <c r="S321" s="148"/>
      <c r="T321" s="151"/>
      <c r="U321" s="148"/>
      <c r="V321" s="152"/>
      <c r="W321" s="152"/>
      <c r="X321" s="152"/>
      <c r="Y321" s="152"/>
      <c r="Z321" s="152"/>
      <c r="AA321" s="152"/>
      <c r="AB321" s="152"/>
      <c r="AC321" s="152"/>
      <c r="AD321" s="152"/>
      <c r="AE321" s="152" t="s">
        <v>208</v>
      </c>
      <c r="AF321" s="152"/>
      <c r="AG321" s="152"/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63" t="str">
        <f>C321</f>
        <v>Materiál:	Pozinkovaný plech (FeZn), tl. min. 0,55 mm</v>
      </c>
      <c r="BB321" s="152"/>
      <c r="BC321" s="152"/>
      <c r="BD321" s="152"/>
      <c r="BE321" s="152"/>
      <c r="BF321" s="152"/>
      <c r="BG321" s="152"/>
      <c r="BH321" s="152"/>
    </row>
    <row r="322" spans="1:60" outlineLevel="1" x14ac:dyDescent="0.2">
      <c r="A322" s="145"/>
      <c r="B322" s="146"/>
      <c r="C322" s="231" t="s">
        <v>337</v>
      </c>
      <c r="D322" s="232"/>
      <c r="E322" s="233"/>
      <c r="F322" s="234"/>
      <c r="G322" s="235"/>
      <c r="H322" s="150"/>
      <c r="I322" s="150"/>
      <c r="J322" s="150"/>
      <c r="K322" s="150"/>
      <c r="L322" s="150"/>
      <c r="M322" s="150"/>
      <c r="N322" s="148"/>
      <c r="O322" s="148"/>
      <c r="P322" s="148"/>
      <c r="Q322" s="148"/>
      <c r="R322" s="148"/>
      <c r="S322" s="148"/>
      <c r="T322" s="151"/>
      <c r="U322" s="148"/>
      <c r="V322" s="152"/>
      <c r="W322" s="152"/>
      <c r="X322" s="152"/>
      <c r="Y322" s="152"/>
      <c r="Z322" s="152"/>
      <c r="AA322" s="152"/>
      <c r="AB322" s="152"/>
      <c r="AC322" s="152"/>
      <c r="AD322" s="152"/>
      <c r="AE322" s="152" t="s">
        <v>208</v>
      </c>
      <c r="AF322" s="152"/>
      <c r="AG322" s="152"/>
      <c r="AH322" s="152"/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63" t="str">
        <f>C322</f>
        <v>Povrchová úprava: 	PU povrchová vrstva tl. min. 25 µm, barva šedá</v>
      </c>
      <c r="BB322" s="152"/>
      <c r="BC322" s="152"/>
      <c r="BD322" s="152"/>
      <c r="BE322" s="152"/>
      <c r="BF322" s="152"/>
      <c r="BG322" s="152"/>
      <c r="BH322" s="152"/>
    </row>
    <row r="323" spans="1:60" outlineLevel="1" x14ac:dyDescent="0.2">
      <c r="A323" s="145"/>
      <c r="B323" s="146"/>
      <c r="C323" s="153" t="s">
        <v>390</v>
      </c>
      <c r="D323" s="154"/>
      <c r="E323" s="155">
        <v>9.4499999999999993</v>
      </c>
      <c r="F323" s="150"/>
      <c r="G323" s="150"/>
      <c r="H323" s="150"/>
      <c r="I323" s="150"/>
      <c r="J323" s="150"/>
      <c r="K323" s="150"/>
      <c r="L323" s="150"/>
      <c r="M323" s="150"/>
      <c r="N323" s="148"/>
      <c r="O323" s="148"/>
      <c r="P323" s="148"/>
      <c r="Q323" s="148"/>
      <c r="R323" s="148"/>
      <c r="S323" s="148"/>
      <c r="T323" s="151"/>
      <c r="U323" s="148"/>
      <c r="V323" s="152"/>
      <c r="W323" s="152"/>
      <c r="X323" s="152"/>
      <c r="Y323" s="152"/>
      <c r="Z323" s="152"/>
      <c r="AA323" s="152"/>
      <c r="AB323" s="152"/>
      <c r="AC323" s="152"/>
      <c r="AD323" s="152"/>
      <c r="AE323" s="152" t="s">
        <v>76</v>
      </c>
      <c r="AF323" s="152">
        <v>0</v>
      </c>
      <c r="AG323" s="152"/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1" x14ac:dyDescent="0.2">
      <c r="A324" s="145"/>
      <c r="B324" s="146"/>
      <c r="C324" s="153" t="s">
        <v>391</v>
      </c>
      <c r="D324" s="154"/>
      <c r="E324" s="155">
        <v>4.9349999999999996</v>
      </c>
      <c r="F324" s="150"/>
      <c r="G324" s="150"/>
      <c r="H324" s="150"/>
      <c r="I324" s="150"/>
      <c r="J324" s="150"/>
      <c r="K324" s="150"/>
      <c r="L324" s="150"/>
      <c r="M324" s="150"/>
      <c r="N324" s="148"/>
      <c r="O324" s="148"/>
      <c r="P324" s="148"/>
      <c r="Q324" s="148"/>
      <c r="R324" s="148"/>
      <c r="S324" s="148"/>
      <c r="T324" s="151"/>
      <c r="U324" s="148"/>
      <c r="V324" s="152"/>
      <c r="W324" s="152"/>
      <c r="X324" s="152"/>
      <c r="Y324" s="152"/>
      <c r="Z324" s="152"/>
      <c r="AA324" s="152"/>
      <c r="AB324" s="152"/>
      <c r="AC324" s="152"/>
      <c r="AD324" s="152"/>
      <c r="AE324" s="152" t="s">
        <v>76</v>
      </c>
      <c r="AF324" s="152">
        <v>0</v>
      </c>
      <c r="AG324" s="152"/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1" x14ac:dyDescent="0.2">
      <c r="A325" s="145"/>
      <c r="B325" s="146"/>
      <c r="C325" s="153" t="s">
        <v>392</v>
      </c>
      <c r="D325" s="154"/>
      <c r="E325" s="155">
        <v>14.49</v>
      </c>
      <c r="F325" s="150"/>
      <c r="G325" s="150"/>
      <c r="H325" s="150"/>
      <c r="I325" s="150"/>
      <c r="J325" s="150"/>
      <c r="K325" s="150"/>
      <c r="L325" s="150"/>
      <c r="M325" s="150"/>
      <c r="N325" s="148"/>
      <c r="O325" s="148"/>
      <c r="P325" s="148"/>
      <c r="Q325" s="148"/>
      <c r="R325" s="148"/>
      <c r="S325" s="148"/>
      <c r="T325" s="151"/>
      <c r="U325" s="148"/>
      <c r="V325" s="152"/>
      <c r="W325" s="152"/>
      <c r="X325" s="152"/>
      <c r="Y325" s="152"/>
      <c r="Z325" s="152"/>
      <c r="AA325" s="152"/>
      <c r="AB325" s="152"/>
      <c r="AC325" s="152"/>
      <c r="AD325" s="152"/>
      <c r="AE325" s="152" t="s">
        <v>76</v>
      </c>
      <c r="AF325" s="152">
        <v>0</v>
      </c>
      <c r="AG325" s="152"/>
      <c r="AH325" s="152"/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1" x14ac:dyDescent="0.2">
      <c r="A326" s="145"/>
      <c r="B326" s="146"/>
      <c r="C326" s="153" t="s">
        <v>393</v>
      </c>
      <c r="D326" s="154"/>
      <c r="E326" s="155">
        <v>12.074999999999999</v>
      </c>
      <c r="F326" s="150"/>
      <c r="G326" s="150"/>
      <c r="H326" s="150"/>
      <c r="I326" s="150"/>
      <c r="J326" s="150"/>
      <c r="K326" s="150"/>
      <c r="L326" s="150"/>
      <c r="M326" s="150"/>
      <c r="N326" s="148"/>
      <c r="O326" s="148"/>
      <c r="P326" s="148"/>
      <c r="Q326" s="148"/>
      <c r="R326" s="148"/>
      <c r="S326" s="148"/>
      <c r="T326" s="151"/>
      <c r="U326" s="148"/>
      <c r="V326" s="152"/>
      <c r="W326" s="152"/>
      <c r="X326" s="152"/>
      <c r="Y326" s="152"/>
      <c r="Z326" s="152"/>
      <c r="AA326" s="152"/>
      <c r="AB326" s="152"/>
      <c r="AC326" s="152"/>
      <c r="AD326" s="152"/>
      <c r="AE326" s="152" t="s">
        <v>76</v>
      </c>
      <c r="AF326" s="152">
        <v>0</v>
      </c>
      <c r="AG326" s="152"/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outlineLevel="1" x14ac:dyDescent="0.2">
      <c r="A327" s="145"/>
      <c r="B327" s="146"/>
      <c r="C327" s="153" t="s">
        <v>394</v>
      </c>
      <c r="D327" s="154"/>
      <c r="E327" s="155">
        <v>11.34</v>
      </c>
      <c r="F327" s="150"/>
      <c r="G327" s="150"/>
      <c r="H327" s="150"/>
      <c r="I327" s="150"/>
      <c r="J327" s="150"/>
      <c r="K327" s="150"/>
      <c r="L327" s="150"/>
      <c r="M327" s="150"/>
      <c r="N327" s="148"/>
      <c r="O327" s="148"/>
      <c r="P327" s="148"/>
      <c r="Q327" s="148"/>
      <c r="R327" s="148"/>
      <c r="S327" s="148"/>
      <c r="T327" s="151"/>
      <c r="U327" s="148"/>
      <c r="V327" s="152"/>
      <c r="W327" s="152"/>
      <c r="X327" s="152"/>
      <c r="Y327" s="152"/>
      <c r="Z327" s="152"/>
      <c r="AA327" s="152"/>
      <c r="AB327" s="152"/>
      <c r="AC327" s="152"/>
      <c r="AD327" s="152"/>
      <c r="AE327" s="152" t="s">
        <v>76</v>
      </c>
      <c r="AF327" s="152">
        <v>0</v>
      </c>
      <c r="AG327" s="152"/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1" x14ac:dyDescent="0.2">
      <c r="A328" s="145">
        <v>70</v>
      </c>
      <c r="B328" s="146" t="s">
        <v>108</v>
      </c>
      <c r="C328" s="147" t="s">
        <v>109</v>
      </c>
      <c r="D328" s="148" t="s">
        <v>81</v>
      </c>
      <c r="E328" s="149">
        <v>12.7</v>
      </c>
      <c r="F328" s="169"/>
      <c r="G328" s="150">
        <f>E328*F328</f>
        <v>0</v>
      </c>
      <c r="H328" s="150">
        <v>0</v>
      </c>
      <c r="I328" s="150">
        <f>ROUND(E328*H328,2)</f>
        <v>0</v>
      </c>
      <c r="J328" s="150">
        <v>42.9</v>
      </c>
      <c r="K328" s="150">
        <f>ROUND(E328*J328,2)</f>
        <v>544.83000000000004</v>
      </c>
      <c r="L328" s="150">
        <v>21</v>
      </c>
      <c r="M328" s="150">
        <f>G328*(1+L328/100)</f>
        <v>0</v>
      </c>
      <c r="N328" s="148">
        <v>0</v>
      </c>
      <c r="O328" s="148">
        <f>ROUND(E328*N328,5)</f>
        <v>0</v>
      </c>
      <c r="P328" s="148">
        <v>2.3E-3</v>
      </c>
      <c r="Q328" s="148">
        <f>ROUND(E328*P328,5)</f>
        <v>2.921E-2</v>
      </c>
      <c r="R328" s="148"/>
      <c r="S328" s="148"/>
      <c r="T328" s="151">
        <v>0.09</v>
      </c>
      <c r="U328" s="148">
        <f>ROUND(E328*T328,2)</f>
        <v>1.1399999999999999</v>
      </c>
      <c r="V328" s="152"/>
      <c r="W328" s="152"/>
      <c r="X328" s="152"/>
      <c r="Y328" s="152"/>
      <c r="Z328" s="152"/>
      <c r="AA328" s="152"/>
      <c r="AB328" s="152"/>
      <c r="AC328" s="152"/>
      <c r="AD328" s="152"/>
      <c r="AE328" s="152" t="s">
        <v>75</v>
      </c>
      <c r="AF328" s="152"/>
      <c r="AG328" s="152"/>
      <c r="AH328" s="152"/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x14ac:dyDescent="0.2">
      <c r="A329" s="156" t="s">
        <v>71</v>
      </c>
      <c r="B329" s="157" t="s">
        <v>111</v>
      </c>
      <c r="C329" s="158" t="s">
        <v>112</v>
      </c>
      <c r="D329" s="159"/>
      <c r="E329" s="160"/>
      <c r="F329" s="161"/>
      <c r="G329" s="161">
        <f>SUMIF(AE330:AE359,"&lt;&gt;NOR",G330:G359)</f>
        <v>0</v>
      </c>
      <c r="H329" s="161"/>
      <c r="I329" s="161">
        <f>SUM(I330:I359)</f>
        <v>2611.87</v>
      </c>
      <c r="J329" s="161"/>
      <c r="K329" s="161">
        <f>SUM(K330:K359)</f>
        <v>294671</v>
      </c>
      <c r="L329" s="161"/>
      <c r="M329" s="161">
        <f>SUM(M330:M359)</f>
        <v>0</v>
      </c>
      <c r="N329" s="159"/>
      <c r="O329" s="159">
        <f>SUM(O330:O359)</f>
        <v>0.57491000000000003</v>
      </c>
      <c r="P329" s="159"/>
      <c r="Q329" s="159">
        <f>SUM(Q330:Q359)</f>
        <v>15.425529999999998</v>
      </c>
      <c r="R329" s="159"/>
      <c r="S329" s="159"/>
      <c r="T329" s="162"/>
      <c r="U329" s="159">
        <f>SUM(U330:U359)</f>
        <v>136.27999999999997</v>
      </c>
      <c r="AE329" t="s">
        <v>73</v>
      </c>
    </row>
    <row r="330" spans="1:60" outlineLevel="1" x14ac:dyDescent="0.2">
      <c r="A330" s="145">
        <v>71</v>
      </c>
      <c r="B330" s="146" t="s">
        <v>395</v>
      </c>
      <c r="C330" s="147" t="s">
        <v>396</v>
      </c>
      <c r="D330" s="148" t="s">
        <v>96</v>
      </c>
      <c r="E330" s="149">
        <v>0.57489999999999997</v>
      </c>
      <c r="F330" s="169"/>
      <c r="G330" s="150">
        <f>E330*F330</f>
        <v>0</v>
      </c>
      <c r="H330" s="150">
        <v>0</v>
      </c>
      <c r="I330" s="150">
        <f>ROUND(E330*H330,2)</f>
        <v>0</v>
      </c>
      <c r="J330" s="150">
        <v>1150</v>
      </c>
      <c r="K330" s="150">
        <f>ROUND(E330*J330,2)</f>
        <v>661.14</v>
      </c>
      <c r="L330" s="150">
        <v>21</v>
      </c>
      <c r="M330" s="150">
        <f>G330*(1+L330/100)</f>
        <v>0</v>
      </c>
      <c r="N330" s="148">
        <v>0</v>
      </c>
      <c r="O330" s="148">
        <f>ROUND(E330*N330,5)</f>
        <v>0</v>
      </c>
      <c r="P330" s="148">
        <v>0</v>
      </c>
      <c r="Q330" s="148">
        <f>ROUND(E330*P330,5)</f>
        <v>0</v>
      </c>
      <c r="R330" s="148"/>
      <c r="S330" s="148"/>
      <c r="T330" s="151">
        <v>3.327</v>
      </c>
      <c r="U330" s="148">
        <f>ROUND(E330*T330,2)</f>
        <v>1.91</v>
      </c>
      <c r="V330" s="152"/>
      <c r="W330" s="152"/>
      <c r="X330" s="152"/>
      <c r="Y330" s="152"/>
      <c r="Z330" s="152"/>
      <c r="AA330" s="152"/>
      <c r="AB330" s="152"/>
      <c r="AC330" s="152"/>
      <c r="AD330" s="152"/>
      <c r="AE330" s="152" t="s">
        <v>75</v>
      </c>
      <c r="AF330" s="152"/>
      <c r="AG330" s="152"/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outlineLevel="1" x14ac:dyDescent="0.2">
      <c r="A331" s="145">
        <v>72</v>
      </c>
      <c r="B331" s="146" t="s">
        <v>397</v>
      </c>
      <c r="C331" s="147" t="s">
        <v>398</v>
      </c>
      <c r="D331" s="148" t="s">
        <v>110</v>
      </c>
      <c r="E331" s="149">
        <v>1</v>
      </c>
      <c r="F331" s="169"/>
      <c r="G331" s="150">
        <f t="shared" ref="G331:G338" si="21">E331*F331</f>
        <v>0</v>
      </c>
      <c r="H331" s="150">
        <v>5.28</v>
      </c>
      <c r="I331" s="150">
        <f>ROUND(E331*H331,2)</f>
        <v>5.28</v>
      </c>
      <c r="J331" s="150">
        <v>24494.720000000001</v>
      </c>
      <c r="K331" s="150">
        <f>ROUND(E331*J331,2)</f>
        <v>24494.720000000001</v>
      </c>
      <c r="L331" s="150">
        <v>21</v>
      </c>
      <c r="M331" s="150">
        <f>G331*(1+L331/100)</f>
        <v>0</v>
      </c>
      <c r="N331" s="148">
        <v>0.21335999999999999</v>
      </c>
      <c r="O331" s="148">
        <f>ROUND(E331*N331,5)</f>
        <v>0.21335999999999999</v>
      </c>
      <c r="P331" s="148">
        <v>0</v>
      </c>
      <c r="Q331" s="148">
        <f>ROUND(E331*P331,5)</f>
        <v>0</v>
      </c>
      <c r="R331" s="148"/>
      <c r="S331" s="148"/>
      <c r="T331" s="151">
        <v>5.1999999999999998E-2</v>
      </c>
      <c r="U331" s="148">
        <f>ROUND(E331*T331,2)</f>
        <v>0.05</v>
      </c>
      <c r="V331" s="152"/>
      <c r="W331" s="152"/>
      <c r="X331" s="152"/>
      <c r="Y331" s="152"/>
      <c r="Z331" s="152"/>
      <c r="AA331" s="152"/>
      <c r="AB331" s="152"/>
      <c r="AC331" s="152"/>
      <c r="AD331" s="152"/>
      <c r="AE331" s="152" t="s">
        <v>75</v>
      </c>
      <c r="AF331" s="152"/>
      <c r="AG331" s="152"/>
      <c r="AH331" s="152"/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outlineLevel="1" x14ac:dyDescent="0.2">
      <c r="A332" s="145">
        <v>73</v>
      </c>
      <c r="B332" s="146" t="s">
        <v>399</v>
      </c>
      <c r="C332" s="147" t="s">
        <v>400</v>
      </c>
      <c r="D332" s="148" t="s">
        <v>74</v>
      </c>
      <c r="E332" s="149">
        <v>24.62</v>
      </c>
      <c r="F332" s="169"/>
      <c r="G332" s="150">
        <f t="shared" si="21"/>
        <v>0</v>
      </c>
      <c r="H332" s="150">
        <v>0</v>
      </c>
      <c r="I332" s="150">
        <f>ROUND(E332*H332,2)</f>
        <v>0</v>
      </c>
      <c r="J332" s="150">
        <v>186.5</v>
      </c>
      <c r="K332" s="150">
        <f>ROUND(E332*J332,2)</f>
        <v>4591.63</v>
      </c>
      <c r="L332" s="150">
        <v>21</v>
      </c>
      <c r="M332" s="150">
        <f>G332*(1+L332/100)</f>
        <v>0</v>
      </c>
      <c r="N332" s="148">
        <v>0</v>
      </c>
      <c r="O332" s="148">
        <f>ROUND(E332*N332,5)</f>
        <v>0</v>
      </c>
      <c r="P332" s="148">
        <v>2.1000000000000001E-2</v>
      </c>
      <c r="Q332" s="148">
        <f>ROUND(E332*P332,5)</f>
        <v>0.51702000000000004</v>
      </c>
      <c r="R332" s="148"/>
      <c r="S332" s="148"/>
      <c r="T332" s="151">
        <v>0.45</v>
      </c>
      <c r="U332" s="148">
        <f>ROUND(E332*T332,2)</f>
        <v>11.08</v>
      </c>
      <c r="V332" s="152"/>
      <c r="W332" s="152"/>
      <c r="X332" s="152"/>
      <c r="Y332" s="152"/>
      <c r="Z332" s="152"/>
      <c r="AA332" s="152"/>
      <c r="AB332" s="152"/>
      <c r="AC332" s="152"/>
      <c r="AD332" s="152"/>
      <c r="AE332" s="152" t="s">
        <v>75</v>
      </c>
      <c r="AF332" s="152"/>
      <c r="AG332" s="152"/>
      <c r="AH332" s="152"/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1" x14ac:dyDescent="0.2">
      <c r="A333" s="145">
        <v>74</v>
      </c>
      <c r="B333" s="146" t="s">
        <v>401</v>
      </c>
      <c r="C333" s="147" t="s">
        <v>402</v>
      </c>
      <c r="D333" s="148" t="s">
        <v>74</v>
      </c>
      <c r="E333" s="149">
        <v>277.62239999999997</v>
      </c>
      <c r="F333" s="169"/>
      <c r="G333" s="150">
        <f t="shared" si="21"/>
        <v>0</v>
      </c>
      <c r="H333" s="150">
        <v>0</v>
      </c>
      <c r="I333" s="150">
        <f>ROUND(E333*H333,2)</f>
        <v>0</v>
      </c>
      <c r="J333" s="150">
        <v>98.6</v>
      </c>
      <c r="K333" s="150">
        <f>ROUND(E333*J333,2)</f>
        <v>27373.57</v>
      </c>
      <c r="L333" s="150">
        <v>21</v>
      </c>
      <c r="M333" s="150">
        <f>G333*(1+L333/100)</f>
        <v>0</v>
      </c>
      <c r="N333" s="148">
        <v>0</v>
      </c>
      <c r="O333" s="148">
        <f>ROUND(E333*N333,5)</f>
        <v>0</v>
      </c>
      <c r="P333" s="148">
        <v>7.0000000000000001E-3</v>
      </c>
      <c r="Q333" s="148">
        <f>ROUND(E333*P333,5)</f>
        <v>1.94336</v>
      </c>
      <c r="R333" s="148"/>
      <c r="S333" s="148"/>
      <c r="T333" s="151">
        <v>0.23799999999999999</v>
      </c>
      <c r="U333" s="148">
        <f>ROUND(E333*T333,2)</f>
        <v>66.069999999999993</v>
      </c>
      <c r="V333" s="152"/>
      <c r="W333" s="152"/>
      <c r="X333" s="152"/>
      <c r="Y333" s="152"/>
      <c r="Z333" s="152"/>
      <c r="AA333" s="152"/>
      <c r="AB333" s="152"/>
      <c r="AC333" s="152"/>
      <c r="AD333" s="152"/>
      <c r="AE333" s="152" t="s">
        <v>75</v>
      </c>
      <c r="AF333" s="152"/>
      <c r="AG333" s="152"/>
      <c r="AH333" s="152"/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outlineLevel="1" x14ac:dyDescent="0.2">
      <c r="A334" s="145"/>
      <c r="B334" s="146"/>
      <c r="C334" s="153" t="s">
        <v>403</v>
      </c>
      <c r="D334" s="154"/>
      <c r="E334" s="155">
        <v>277.62240000000003</v>
      </c>
      <c r="F334" s="150"/>
      <c r="G334" s="150"/>
      <c r="H334" s="150"/>
      <c r="I334" s="150"/>
      <c r="J334" s="150"/>
      <c r="K334" s="150"/>
      <c r="L334" s="150"/>
      <c r="M334" s="150"/>
      <c r="N334" s="148"/>
      <c r="O334" s="148"/>
      <c r="P334" s="148"/>
      <c r="Q334" s="148"/>
      <c r="R334" s="148"/>
      <c r="S334" s="148"/>
      <c r="T334" s="151"/>
      <c r="U334" s="148"/>
      <c r="V334" s="152"/>
      <c r="W334" s="152"/>
      <c r="X334" s="152"/>
      <c r="Y334" s="152"/>
      <c r="Z334" s="152"/>
      <c r="AA334" s="152"/>
      <c r="AB334" s="152"/>
      <c r="AC334" s="152"/>
      <c r="AD334" s="152"/>
      <c r="AE334" s="152" t="s">
        <v>76</v>
      </c>
      <c r="AF334" s="152">
        <v>0</v>
      </c>
      <c r="AG334" s="152"/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outlineLevel="1" x14ac:dyDescent="0.2">
      <c r="A335" s="145">
        <v>75</v>
      </c>
      <c r="B335" s="146" t="s">
        <v>404</v>
      </c>
      <c r="C335" s="147" t="s">
        <v>405</v>
      </c>
      <c r="D335" s="148" t="s">
        <v>74</v>
      </c>
      <c r="E335" s="149">
        <v>234.09359999999998</v>
      </c>
      <c r="F335" s="169"/>
      <c r="G335" s="150">
        <f t="shared" si="21"/>
        <v>0</v>
      </c>
      <c r="H335" s="150">
        <v>0</v>
      </c>
      <c r="I335" s="150">
        <f>ROUND(E335*H335,2)</f>
        <v>0</v>
      </c>
      <c r="J335" s="150">
        <v>93.2</v>
      </c>
      <c r="K335" s="150">
        <f>ROUND(E335*J335,2)</f>
        <v>21817.52</v>
      </c>
      <c r="L335" s="150">
        <v>21</v>
      </c>
      <c r="M335" s="150">
        <f>G335*(1+L335/100)</f>
        <v>0</v>
      </c>
      <c r="N335" s="148">
        <v>0</v>
      </c>
      <c r="O335" s="148">
        <f>ROUND(E335*N335,5)</f>
        <v>0</v>
      </c>
      <c r="P335" s="148">
        <v>5.5E-2</v>
      </c>
      <c r="Q335" s="148">
        <f>ROUND(E335*P335,5)</f>
        <v>12.87515</v>
      </c>
      <c r="R335" s="148"/>
      <c r="S335" s="148"/>
      <c r="T335" s="151">
        <v>0.22500000000000001</v>
      </c>
      <c r="U335" s="148">
        <f>ROUND(E335*T335,2)</f>
        <v>52.67</v>
      </c>
      <c r="V335" s="152"/>
      <c r="W335" s="152"/>
      <c r="X335" s="152"/>
      <c r="Y335" s="152"/>
      <c r="Z335" s="152"/>
      <c r="AA335" s="152"/>
      <c r="AB335" s="152"/>
      <c r="AC335" s="152"/>
      <c r="AD335" s="152"/>
      <c r="AE335" s="152" t="s">
        <v>75</v>
      </c>
      <c r="AF335" s="152"/>
      <c r="AG335" s="152"/>
      <c r="AH335" s="152"/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outlineLevel="1" x14ac:dyDescent="0.2">
      <c r="A336" s="145"/>
      <c r="B336" s="146"/>
      <c r="C336" s="153" t="s">
        <v>311</v>
      </c>
      <c r="D336" s="154"/>
      <c r="E336" s="155">
        <v>234.09360000000001</v>
      </c>
      <c r="F336" s="150"/>
      <c r="G336" s="150"/>
      <c r="H336" s="150"/>
      <c r="I336" s="150"/>
      <c r="J336" s="150"/>
      <c r="K336" s="150"/>
      <c r="L336" s="150"/>
      <c r="M336" s="150"/>
      <c r="N336" s="148"/>
      <c r="O336" s="148"/>
      <c r="P336" s="148"/>
      <c r="Q336" s="148"/>
      <c r="R336" s="148"/>
      <c r="S336" s="148"/>
      <c r="T336" s="151"/>
      <c r="U336" s="148"/>
      <c r="V336" s="152"/>
      <c r="W336" s="152"/>
      <c r="X336" s="152"/>
      <c r="Y336" s="152"/>
      <c r="Z336" s="152"/>
      <c r="AA336" s="152"/>
      <c r="AB336" s="152"/>
      <c r="AC336" s="152"/>
      <c r="AD336" s="152"/>
      <c r="AE336" s="152" t="s">
        <v>76</v>
      </c>
      <c r="AF336" s="152">
        <v>0</v>
      </c>
      <c r="AG336" s="152"/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outlineLevel="1" x14ac:dyDescent="0.2">
      <c r="A337" s="145">
        <v>76</v>
      </c>
      <c r="B337" s="146" t="s">
        <v>113</v>
      </c>
      <c r="C337" s="147" t="s">
        <v>114</v>
      </c>
      <c r="D337" s="148" t="s">
        <v>115</v>
      </c>
      <c r="E337" s="149">
        <v>90</v>
      </c>
      <c r="F337" s="169"/>
      <c r="G337" s="150">
        <f t="shared" si="21"/>
        <v>0</v>
      </c>
      <c r="H337" s="150">
        <v>5.28</v>
      </c>
      <c r="I337" s="150">
        <f>ROUND(E337*H337,2)</f>
        <v>475.2</v>
      </c>
      <c r="J337" s="150">
        <v>21.82</v>
      </c>
      <c r="K337" s="150">
        <f>ROUND(E337*J337,2)</f>
        <v>1963.8</v>
      </c>
      <c r="L337" s="150">
        <v>21</v>
      </c>
      <c r="M337" s="150">
        <f>G337*(1+L337/100)</f>
        <v>0</v>
      </c>
      <c r="N337" s="148">
        <v>5.0000000000000002E-5</v>
      </c>
      <c r="O337" s="148">
        <f>ROUND(E337*N337,5)</f>
        <v>4.4999999999999997E-3</v>
      </c>
      <c r="P337" s="148">
        <v>1E-3</v>
      </c>
      <c r="Q337" s="148">
        <f>ROUND(E337*P337,5)</f>
        <v>0.09</v>
      </c>
      <c r="R337" s="148"/>
      <c r="S337" s="148"/>
      <c r="T337" s="151">
        <v>0.05</v>
      </c>
      <c r="U337" s="148">
        <f>ROUND(E337*T337,2)</f>
        <v>4.5</v>
      </c>
      <c r="V337" s="152"/>
      <c r="W337" s="152"/>
      <c r="X337" s="152"/>
      <c r="Y337" s="152"/>
      <c r="Z337" s="152"/>
      <c r="AA337" s="152"/>
      <c r="AB337" s="152"/>
      <c r="AC337" s="152"/>
      <c r="AD337" s="152"/>
      <c r="AE337" s="152" t="s">
        <v>75</v>
      </c>
      <c r="AF337" s="152"/>
      <c r="AG337" s="152"/>
      <c r="AH337" s="152"/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  <c r="BH337" s="152"/>
    </row>
    <row r="338" spans="1:60" ht="22.5" outlineLevel="1" x14ac:dyDescent="0.2">
      <c r="A338" s="145">
        <v>77</v>
      </c>
      <c r="B338" s="146" t="s">
        <v>406</v>
      </c>
      <c r="C338" s="147" t="s">
        <v>407</v>
      </c>
      <c r="D338" s="148" t="s">
        <v>74</v>
      </c>
      <c r="E338" s="149">
        <v>16.5</v>
      </c>
      <c r="F338" s="169"/>
      <c r="G338" s="150">
        <f t="shared" si="21"/>
        <v>0</v>
      </c>
      <c r="H338" s="150">
        <v>115.21</v>
      </c>
      <c r="I338" s="150">
        <f>ROUND(E338*H338,2)</f>
        <v>1900.97</v>
      </c>
      <c r="J338" s="150">
        <v>11884.79</v>
      </c>
      <c r="K338" s="150">
        <f>ROUND(E338*J338,2)</f>
        <v>196099.04</v>
      </c>
      <c r="L338" s="150">
        <v>21</v>
      </c>
      <c r="M338" s="150">
        <f>G338*(1+L338/100)</f>
        <v>0</v>
      </c>
      <c r="N338" s="148">
        <v>1.9300000000000001E-2</v>
      </c>
      <c r="O338" s="148">
        <f>ROUND(E338*N338,5)</f>
        <v>0.31845000000000001</v>
      </c>
      <c r="P338" s="148">
        <v>0</v>
      </c>
      <c r="Q338" s="148">
        <f>ROUND(E338*P338,5)</f>
        <v>0</v>
      </c>
      <c r="R338" s="148"/>
      <c r="S338" s="148"/>
      <c r="T338" s="151">
        <v>0</v>
      </c>
      <c r="U338" s="148">
        <f>ROUND(E338*T338,2)</f>
        <v>0</v>
      </c>
      <c r="V338" s="152"/>
      <c r="W338" s="152"/>
      <c r="X338" s="152"/>
      <c r="Y338" s="152"/>
      <c r="Z338" s="152"/>
      <c r="AA338" s="152"/>
      <c r="AB338" s="152"/>
      <c r="AC338" s="152"/>
      <c r="AD338" s="152"/>
      <c r="AE338" s="152" t="s">
        <v>75</v>
      </c>
      <c r="AF338" s="152"/>
      <c r="AG338" s="152"/>
      <c r="AH338" s="152"/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2"/>
      <c r="BB338" s="152"/>
      <c r="BC338" s="152"/>
      <c r="BD338" s="152"/>
      <c r="BE338" s="152"/>
      <c r="BF338" s="152"/>
      <c r="BG338" s="152"/>
      <c r="BH338" s="152"/>
    </row>
    <row r="339" spans="1:60" outlineLevel="1" x14ac:dyDescent="0.2">
      <c r="A339" s="145"/>
      <c r="B339" s="146"/>
      <c r="C339" s="231" t="s">
        <v>408</v>
      </c>
      <c r="D339" s="232"/>
      <c r="E339" s="233"/>
      <c r="F339" s="234"/>
      <c r="G339" s="235"/>
      <c r="H339" s="150"/>
      <c r="I339" s="150"/>
      <c r="J339" s="150"/>
      <c r="K339" s="150"/>
      <c r="L339" s="150"/>
      <c r="M339" s="150"/>
      <c r="N339" s="148"/>
      <c r="O339" s="148"/>
      <c r="P339" s="148"/>
      <c r="Q339" s="148"/>
      <c r="R339" s="148"/>
      <c r="S339" s="148"/>
      <c r="T339" s="151"/>
      <c r="U339" s="148"/>
      <c r="V339" s="152"/>
      <c r="W339" s="152"/>
      <c r="X339" s="152"/>
      <c r="Y339" s="152"/>
      <c r="Z339" s="152"/>
      <c r="AA339" s="152"/>
      <c r="AB339" s="152"/>
      <c r="AC339" s="152"/>
      <c r="AD339" s="152"/>
      <c r="AE339" s="152" t="s">
        <v>208</v>
      </c>
      <c r="AF339" s="152"/>
      <c r="AG339" s="152"/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63" t="str">
        <f t="shared" ref="BA339:BA345" si="22">C339</f>
        <v>Pásový střešní světlík, klenutý s polykarbonátovým zasklením.</v>
      </c>
      <c r="BB339" s="152"/>
      <c r="BC339" s="152"/>
      <c r="BD339" s="152"/>
      <c r="BE339" s="152"/>
      <c r="BF339" s="152"/>
      <c r="BG339" s="152"/>
      <c r="BH339" s="152"/>
    </row>
    <row r="340" spans="1:60" outlineLevel="1" x14ac:dyDescent="0.2">
      <c r="A340" s="145"/>
      <c r="B340" s="146"/>
      <c r="C340" s="231" t="s">
        <v>409</v>
      </c>
      <c r="D340" s="232"/>
      <c r="E340" s="233"/>
      <c r="F340" s="234"/>
      <c r="G340" s="235"/>
      <c r="H340" s="150"/>
      <c r="I340" s="150"/>
      <c r="J340" s="150"/>
      <c r="K340" s="150"/>
      <c r="L340" s="150"/>
      <c r="M340" s="150"/>
      <c r="N340" s="148"/>
      <c r="O340" s="148"/>
      <c r="P340" s="148"/>
      <c r="Q340" s="148"/>
      <c r="R340" s="148"/>
      <c r="S340" s="148"/>
      <c r="T340" s="151"/>
      <c r="U340" s="148"/>
      <c r="V340" s="152"/>
      <c r="W340" s="152"/>
      <c r="X340" s="152"/>
      <c r="Y340" s="152"/>
      <c r="Z340" s="152"/>
      <c r="AA340" s="152"/>
      <c r="AB340" s="152"/>
      <c r="AC340" s="152"/>
      <c r="AD340" s="152"/>
      <c r="AE340" s="152" t="s">
        <v>208</v>
      </c>
      <c r="AF340" s="152"/>
      <c r="AG340" s="152"/>
      <c r="AH340" s="152"/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63" t="str">
        <f t="shared" si="22"/>
        <v>Vzepětí cca 800 mm.</v>
      </c>
      <c r="BB340" s="152"/>
      <c r="BC340" s="152"/>
      <c r="BD340" s="152"/>
      <c r="BE340" s="152"/>
      <c r="BF340" s="152"/>
      <c r="BG340" s="152"/>
      <c r="BH340" s="152"/>
    </row>
    <row r="341" spans="1:60" outlineLevel="1" x14ac:dyDescent="0.2">
      <c r="A341" s="145"/>
      <c r="B341" s="146"/>
      <c r="C341" s="231" t="s">
        <v>410</v>
      </c>
      <c r="D341" s="232"/>
      <c r="E341" s="233"/>
      <c r="F341" s="234"/>
      <c r="G341" s="235"/>
      <c r="H341" s="150"/>
      <c r="I341" s="150"/>
      <c r="J341" s="150"/>
      <c r="K341" s="150"/>
      <c r="L341" s="150"/>
      <c r="M341" s="150"/>
      <c r="N341" s="148"/>
      <c r="O341" s="148"/>
      <c r="P341" s="148"/>
      <c r="Q341" s="148"/>
      <c r="R341" s="148"/>
      <c r="S341" s="148"/>
      <c r="T341" s="151"/>
      <c r="U341" s="148"/>
      <c r="V341" s="152"/>
      <c r="W341" s="152"/>
      <c r="X341" s="152"/>
      <c r="Y341" s="152"/>
      <c r="Z341" s="152"/>
      <c r="AA341" s="152"/>
      <c r="AB341" s="152"/>
      <c r="AC341" s="152"/>
      <c r="AD341" s="152"/>
      <c r="AE341" s="152" t="s">
        <v>208</v>
      </c>
      <c r="AF341" s="152"/>
      <c r="AG341" s="152"/>
      <c r="AH341" s="152"/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AU341" s="152"/>
      <c r="AV341" s="152"/>
      <c r="AW341" s="152"/>
      <c r="AX341" s="152"/>
      <c r="AY341" s="152"/>
      <c r="AZ341" s="152"/>
      <c r="BA341" s="163" t="str">
        <f t="shared" si="22"/>
        <v>Stavební otvor:1500×5500 mm</v>
      </c>
      <c r="BB341" s="152"/>
      <c r="BC341" s="152"/>
      <c r="BD341" s="152"/>
      <c r="BE341" s="152"/>
      <c r="BF341" s="152"/>
      <c r="BG341" s="152"/>
      <c r="BH341" s="152"/>
    </row>
    <row r="342" spans="1:60" outlineLevel="1" x14ac:dyDescent="0.2">
      <c r="A342" s="145"/>
      <c r="B342" s="146"/>
      <c r="C342" s="231" t="s">
        <v>411</v>
      </c>
      <c r="D342" s="232"/>
      <c r="E342" s="233"/>
      <c r="F342" s="234"/>
      <c r="G342" s="235"/>
      <c r="H342" s="150"/>
      <c r="I342" s="150"/>
      <c r="J342" s="150"/>
      <c r="K342" s="150"/>
      <c r="L342" s="150"/>
      <c r="M342" s="150"/>
      <c r="N342" s="148"/>
      <c r="O342" s="148"/>
      <c r="P342" s="148"/>
      <c r="Q342" s="148"/>
      <c r="R342" s="148"/>
      <c r="S342" s="148"/>
      <c r="T342" s="151"/>
      <c r="U342" s="148"/>
      <c r="V342" s="152"/>
      <c r="W342" s="152"/>
      <c r="X342" s="152"/>
      <c r="Y342" s="152"/>
      <c r="Z342" s="152"/>
      <c r="AA342" s="152"/>
      <c r="AB342" s="152"/>
      <c r="AC342" s="152"/>
      <c r="AD342" s="152"/>
      <c r="AE342" s="152" t="s">
        <v>208</v>
      </c>
      <c r="AF342" s="152"/>
      <c r="AG342" s="152"/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63" t="str">
        <f t="shared" si="22"/>
        <v>Zasklení:	Polykarbonát, opálový, vícevrstvý tl. 16 mm,</v>
      </c>
      <c r="BB342" s="152"/>
      <c r="BC342" s="152"/>
      <c r="BD342" s="152"/>
      <c r="BE342" s="152"/>
      <c r="BF342" s="152"/>
      <c r="BG342" s="152"/>
      <c r="BH342" s="152"/>
    </row>
    <row r="343" spans="1:60" outlineLevel="1" x14ac:dyDescent="0.2">
      <c r="A343" s="145"/>
      <c r="B343" s="146"/>
      <c r="C343" s="231" t="s">
        <v>412</v>
      </c>
      <c r="D343" s="232"/>
      <c r="E343" s="233"/>
      <c r="F343" s="234"/>
      <c r="G343" s="235"/>
      <c r="H343" s="150"/>
      <c r="I343" s="150"/>
      <c r="J343" s="150"/>
      <c r="K343" s="150"/>
      <c r="L343" s="150"/>
      <c r="M343" s="150"/>
      <c r="N343" s="148"/>
      <c r="O343" s="148"/>
      <c r="P343" s="148"/>
      <c r="Q343" s="148"/>
      <c r="R343" s="148"/>
      <c r="S343" s="148"/>
      <c r="T343" s="151"/>
      <c r="U343" s="148"/>
      <c r="V343" s="152"/>
      <c r="W343" s="152"/>
      <c r="X343" s="152"/>
      <c r="Y343" s="152"/>
      <c r="Z343" s="152"/>
      <c r="AA343" s="152"/>
      <c r="AB343" s="152"/>
      <c r="AC343" s="152"/>
      <c r="AD343" s="152"/>
      <c r="AE343" s="152" t="s">
        <v>208</v>
      </c>
      <c r="AF343" s="152"/>
      <c r="AG343" s="152"/>
      <c r="AH343" s="152"/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63" t="str">
        <f t="shared" si="22"/>
        <v>Ug = max. 1,2 W/m2K</v>
      </c>
      <c r="BB343" s="152"/>
      <c r="BC343" s="152"/>
      <c r="BD343" s="152"/>
      <c r="BE343" s="152"/>
      <c r="BF343" s="152"/>
      <c r="BG343" s="152"/>
      <c r="BH343" s="152"/>
    </row>
    <row r="344" spans="1:60" ht="22.5" outlineLevel="1" x14ac:dyDescent="0.2">
      <c r="A344" s="145"/>
      <c r="B344" s="146"/>
      <c r="C344" s="231" t="s">
        <v>413</v>
      </c>
      <c r="D344" s="232"/>
      <c r="E344" s="233"/>
      <c r="F344" s="234"/>
      <c r="G344" s="235"/>
      <c r="H344" s="150"/>
      <c r="I344" s="150"/>
      <c r="J344" s="150"/>
      <c r="K344" s="150"/>
      <c r="L344" s="150"/>
      <c r="M344" s="150"/>
      <c r="N344" s="148"/>
      <c r="O344" s="148"/>
      <c r="P344" s="148"/>
      <c r="Q344" s="148"/>
      <c r="R344" s="148"/>
      <c r="S344" s="148"/>
      <c r="T344" s="151"/>
      <c r="U344" s="148"/>
      <c r="V344" s="152"/>
      <c r="W344" s="152"/>
      <c r="X344" s="152"/>
      <c r="Y344" s="152"/>
      <c r="Z344" s="152"/>
      <c r="AA344" s="152"/>
      <c r="AB344" s="152"/>
      <c r="AC344" s="152"/>
      <c r="AD344" s="152"/>
      <c r="AE344" s="152" t="s">
        <v>208</v>
      </c>
      <c r="AF344" s="152"/>
      <c r="AG344" s="152"/>
      <c r="AH344" s="152"/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63" t="str">
        <f t="shared" si="22"/>
        <v>Konstrukce:Střešní světlíkový pás s žebry a střešními lištami v rastru cca 1,05 m. Samonosná příruba světlíku z ocelového pozinkovaného plechu tl. 3,0 mm.</v>
      </c>
      <c r="BB344" s="152"/>
      <c r="BC344" s="152"/>
      <c r="BD344" s="152"/>
      <c r="BE344" s="152"/>
      <c r="BF344" s="152"/>
      <c r="BG344" s="152"/>
      <c r="BH344" s="152"/>
    </row>
    <row r="345" spans="1:60" outlineLevel="1" x14ac:dyDescent="0.2">
      <c r="A345" s="145"/>
      <c r="B345" s="146"/>
      <c r="C345" s="231" t="s">
        <v>414</v>
      </c>
      <c r="D345" s="232"/>
      <c r="E345" s="233"/>
      <c r="F345" s="234"/>
      <c r="G345" s="235"/>
      <c r="H345" s="150"/>
      <c r="I345" s="150"/>
      <c r="J345" s="150"/>
      <c r="K345" s="150"/>
      <c r="L345" s="150"/>
      <c r="M345" s="150"/>
      <c r="N345" s="148"/>
      <c r="O345" s="148"/>
      <c r="P345" s="148"/>
      <c r="Q345" s="148"/>
      <c r="R345" s="148"/>
      <c r="S345" s="148"/>
      <c r="T345" s="151"/>
      <c r="U345" s="148"/>
      <c r="V345" s="152"/>
      <c r="W345" s="152"/>
      <c r="X345" s="152"/>
      <c r="Y345" s="152"/>
      <c r="Z345" s="152"/>
      <c r="AA345" s="152"/>
      <c r="AB345" s="152"/>
      <c r="AC345" s="152"/>
      <c r="AD345" s="152"/>
      <c r="AE345" s="152" t="s">
        <v>208</v>
      </c>
      <c r="AF345" s="152"/>
      <c r="AG345" s="152"/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63" t="str">
        <f t="shared" si="22"/>
        <v>Souč. prostupu tepla: Uw = max 1,4 W/m2K</v>
      </c>
      <c r="BB345" s="152"/>
      <c r="BC345" s="152"/>
      <c r="BD345" s="152"/>
      <c r="BE345" s="152"/>
      <c r="BF345" s="152"/>
      <c r="BG345" s="152"/>
      <c r="BH345" s="152"/>
    </row>
    <row r="346" spans="1:60" outlineLevel="1" x14ac:dyDescent="0.2">
      <c r="A346" s="145">
        <v>78</v>
      </c>
      <c r="B346" s="146" t="s">
        <v>415</v>
      </c>
      <c r="C346" s="147" t="s">
        <v>416</v>
      </c>
      <c r="D346" s="148" t="s">
        <v>110</v>
      </c>
      <c r="E346" s="149">
        <v>1</v>
      </c>
      <c r="F346" s="169"/>
      <c r="G346" s="150">
        <f>E346*F346</f>
        <v>0</v>
      </c>
      <c r="H346" s="150">
        <v>115.21</v>
      </c>
      <c r="I346" s="150">
        <f>ROUND(E346*H346,2)</f>
        <v>115.21</v>
      </c>
      <c r="J346" s="150">
        <v>7284.79</v>
      </c>
      <c r="K346" s="150">
        <f>ROUND(E346*J346,2)</f>
        <v>7284.79</v>
      </c>
      <c r="L346" s="150">
        <v>21</v>
      </c>
      <c r="M346" s="150">
        <f>G346*(1+L346/100)</f>
        <v>0</v>
      </c>
      <c r="N346" s="148">
        <v>1.9300000000000001E-2</v>
      </c>
      <c r="O346" s="148">
        <f>ROUND(E346*N346,5)</f>
        <v>1.9300000000000001E-2</v>
      </c>
      <c r="P346" s="148">
        <v>0</v>
      </c>
      <c r="Q346" s="148">
        <f>ROUND(E346*P346,5)</f>
        <v>0</v>
      </c>
      <c r="R346" s="148"/>
      <c r="S346" s="148"/>
      <c r="T346" s="151">
        <v>0</v>
      </c>
      <c r="U346" s="148">
        <f>ROUND(E346*T346,2)</f>
        <v>0</v>
      </c>
      <c r="V346" s="152"/>
      <c r="W346" s="152"/>
      <c r="X346" s="152"/>
      <c r="Y346" s="152"/>
      <c r="Z346" s="152"/>
      <c r="AA346" s="152"/>
      <c r="AB346" s="152"/>
      <c r="AC346" s="152"/>
      <c r="AD346" s="152"/>
      <c r="AE346" s="152" t="s">
        <v>75</v>
      </c>
      <c r="AF346" s="152"/>
      <c r="AG346" s="152"/>
      <c r="AH346" s="152"/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1" x14ac:dyDescent="0.2">
      <c r="A347" s="145"/>
      <c r="B347" s="146"/>
      <c r="C347" s="231" t="s">
        <v>417</v>
      </c>
      <c r="D347" s="232"/>
      <c r="E347" s="233"/>
      <c r="F347" s="234"/>
      <c r="G347" s="235"/>
      <c r="H347" s="150"/>
      <c r="I347" s="150"/>
      <c r="J347" s="150"/>
      <c r="K347" s="150"/>
      <c r="L347" s="150"/>
      <c r="M347" s="150"/>
      <c r="N347" s="148"/>
      <c r="O347" s="148"/>
      <c r="P347" s="148"/>
      <c r="Q347" s="148"/>
      <c r="R347" s="148"/>
      <c r="S347" s="148"/>
      <c r="T347" s="151"/>
      <c r="U347" s="148"/>
      <c r="V347" s="152"/>
      <c r="W347" s="152"/>
      <c r="X347" s="152"/>
      <c r="Y347" s="152"/>
      <c r="Z347" s="152"/>
      <c r="AA347" s="152"/>
      <c r="AB347" s="152"/>
      <c r="AC347" s="152"/>
      <c r="AD347" s="152"/>
      <c r="AE347" s="152" t="s">
        <v>208</v>
      </c>
      <c r="AF347" s="152"/>
      <c r="AG347" s="152"/>
      <c r="AH347" s="152"/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63" t="str">
        <f t="shared" ref="BA347:BA352" si="23">C347</f>
        <v>Plastový bodový světlík -  otevíravý</v>
      </c>
      <c r="BB347" s="152"/>
      <c r="BC347" s="152"/>
      <c r="BD347" s="152"/>
      <c r="BE347" s="152"/>
      <c r="BF347" s="152"/>
      <c r="BG347" s="152"/>
      <c r="BH347" s="152"/>
    </row>
    <row r="348" spans="1:60" outlineLevel="1" x14ac:dyDescent="0.2">
      <c r="A348" s="145"/>
      <c r="B348" s="146"/>
      <c r="C348" s="231" t="s">
        <v>418</v>
      </c>
      <c r="D348" s="232"/>
      <c r="E348" s="233"/>
      <c r="F348" s="234"/>
      <c r="G348" s="235"/>
      <c r="H348" s="150"/>
      <c r="I348" s="150"/>
      <c r="J348" s="150"/>
      <c r="K348" s="150"/>
      <c r="L348" s="150"/>
      <c r="M348" s="150"/>
      <c r="N348" s="148"/>
      <c r="O348" s="148"/>
      <c r="P348" s="148"/>
      <c r="Q348" s="148"/>
      <c r="R348" s="148"/>
      <c r="S348" s="148"/>
      <c r="T348" s="151"/>
      <c r="U348" s="148"/>
      <c r="V348" s="152"/>
      <c r="W348" s="152"/>
      <c r="X348" s="152"/>
      <c r="Y348" s="152"/>
      <c r="Z348" s="152"/>
      <c r="AA348" s="152"/>
      <c r="AB348" s="152"/>
      <c r="AC348" s="152"/>
      <c r="AD348" s="152"/>
      <c r="AE348" s="152" t="s">
        <v>208</v>
      </c>
      <c r="AF348" s="152"/>
      <c r="AG348" s="152"/>
      <c r="AH348" s="152"/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63" t="str">
        <f t="shared" si="23"/>
        <v>Stavební otvor(š.v.): 570 × 1080 mm</v>
      </c>
      <c r="BB348" s="152"/>
      <c r="BC348" s="152"/>
      <c r="BD348" s="152"/>
      <c r="BE348" s="152"/>
      <c r="BF348" s="152"/>
      <c r="BG348" s="152"/>
      <c r="BH348" s="152"/>
    </row>
    <row r="349" spans="1:60" outlineLevel="1" x14ac:dyDescent="0.2">
      <c r="A349" s="145"/>
      <c r="B349" s="146"/>
      <c r="C349" s="231" t="s">
        <v>419</v>
      </c>
      <c r="D349" s="232"/>
      <c r="E349" s="233"/>
      <c r="F349" s="234"/>
      <c r="G349" s="235"/>
      <c r="H349" s="150"/>
      <c r="I349" s="150"/>
      <c r="J349" s="150"/>
      <c r="K349" s="150"/>
      <c r="L349" s="150"/>
      <c r="M349" s="150"/>
      <c r="N349" s="148"/>
      <c r="O349" s="148"/>
      <c r="P349" s="148"/>
      <c r="Q349" s="148"/>
      <c r="R349" s="148"/>
      <c r="S349" s="148"/>
      <c r="T349" s="151"/>
      <c r="U349" s="148"/>
      <c r="V349" s="152"/>
      <c r="W349" s="152"/>
      <c r="X349" s="152"/>
      <c r="Y349" s="152"/>
      <c r="Z349" s="152"/>
      <c r="AA349" s="152"/>
      <c r="AB349" s="152"/>
      <c r="AC349" s="152"/>
      <c r="AD349" s="152"/>
      <c r="AE349" s="152" t="s">
        <v>208</v>
      </c>
      <c r="AF349" s="152"/>
      <c r="AG349" s="152"/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63" t="str">
        <f t="shared" si="23"/>
        <v>Zasklení kopule: Polykarbonát, opálový, vícevrstvý tl. 16 mm,</v>
      </c>
      <c r="BB349" s="152"/>
      <c r="BC349" s="152"/>
      <c r="BD349" s="152"/>
      <c r="BE349" s="152"/>
      <c r="BF349" s="152"/>
      <c r="BG349" s="152"/>
      <c r="BH349" s="152"/>
    </row>
    <row r="350" spans="1:60" outlineLevel="1" x14ac:dyDescent="0.2">
      <c r="A350" s="145"/>
      <c r="B350" s="146"/>
      <c r="C350" s="231" t="s">
        <v>412</v>
      </c>
      <c r="D350" s="232"/>
      <c r="E350" s="233"/>
      <c r="F350" s="234"/>
      <c r="G350" s="235"/>
      <c r="H350" s="150"/>
      <c r="I350" s="150"/>
      <c r="J350" s="150"/>
      <c r="K350" s="150"/>
      <c r="L350" s="150"/>
      <c r="M350" s="150"/>
      <c r="N350" s="148"/>
      <c r="O350" s="148"/>
      <c r="P350" s="148"/>
      <c r="Q350" s="148"/>
      <c r="R350" s="148"/>
      <c r="S350" s="148"/>
      <c r="T350" s="151"/>
      <c r="U350" s="148"/>
      <c r="V350" s="152"/>
      <c r="W350" s="152"/>
      <c r="X350" s="152"/>
      <c r="Y350" s="152"/>
      <c r="Z350" s="152"/>
      <c r="AA350" s="152"/>
      <c r="AB350" s="152"/>
      <c r="AC350" s="152"/>
      <c r="AD350" s="152"/>
      <c r="AE350" s="152" t="s">
        <v>208</v>
      </c>
      <c r="AF350" s="152"/>
      <c r="AG350" s="152"/>
      <c r="AH350" s="152"/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63" t="str">
        <f t="shared" si="23"/>
        <v>Ug = max. 1,2 W/m2K</v>
      </c>
      <c r="BB350" s="152"/>
      <c r="BC350" s="152"/>
      <c r="BD350" s="152"/>
      <c r="BE350" s="152"/>
      <c r="BF350" s="152"/>
      <c r="BG350" s="152"/>
      <c r="BH350" s="152"/>
    </row>
    <row r="351" spans="1:60" outlineLevel="1" x14ac:dyDescent="0.2">
      <c r="A351" s="145"/>
      <c r="B351" s="146"/>
      <c r="C351" s="231" t="s">
        <v>420</v>
      </c>
      <c r="D351" s="232"/>
      <c r="E351" s="233"/>
      <c r="F351" s="234"/>
      <c r="G351" s="235"/>
      <c r="H351" s="150"/>
      <c r="I351" s="150"/>
      <c r="J351" s="150"/>
      <c r="K351" s="150"/>
      <c r="L351" s="150"/>
      <c r="M351" s="150"/>
      <c r="N351" s="148"/>
      <c r="O351" s="148"/>
      <c r="P351" s="148"/>
      <c r="Q351" s="148"/>
      <c r="R351" s="148"/>
      <c r="S351" s="148"/>
      <c r="T351" s="151"/>
      <c r="U351" s="148"/>
      <c r="V351" s="152"/>
      <c r="W351" s="152"/>
      <c r="X351" s="152"/>
      <c r="Y351" s="152"/>
      <c r="Z351" s="152"/>
      <c r="AA351" s="152"/>
      <c r="AB351" s="152"/>
      <c r="AC351" s="152"/>
      <c r="AD351" s="152"/>
      <c r="AE351" s="152" t="s">
        <v>208</v>
      </c>
      <c r="AF351" s="152"/>
      <c r="AG351" s="152"/>
      <c r="AH351" s="152"/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AU351" s="152"/>
      <c r="AV351" s="152"/>
      <c r="AW351" s="152"/>
      <c r="AX351" s="152"/>
      <c r="AY351" s="152"/>
      <c r="AZ351" s="152"/>
      <c r="BA351" s="163" t="str">
        <f t="shared" si="23"/>
        <v>Rám okna: zasklívací profil z tvrzeného PVC, PVC manžeta kolmá v. 30 cm, barva bílá</v>
      </c>
      <c r="BB351" s="152"/>
      <c r="BC351" s="152"/>
      <c r="BD351" s="152"/>
      <c r="BE351" s="152"/>
      <c r="BF351" s="152"/>
      <c r="BG351" s="152"/>
      <c r="BH351" s="152"/>
    </row>
    <row r="352" spans="1:60" outlineLevel="1" x14ac:dyDescent="0.2">
      <c r="A352" s="145"/>
      <c r="B352" s="146"/>
      <c r="C352" s="231" t="s">
        <v>414</v>
      </c>
      <c r="D352" s="232"/>
      <c r="E352" s="233"/>
      <c r="F352" s="234"/>
      <c r="G352" s="235"/>
      <c r="H352" s="150"/>
      <c r="I352" s="150"/>
      <c r="J352" s="150"/>
      <c r="K352" s="150"/>
      <c r="L352" s="150"/>
      <c r="M352" s="150"/>
      <c r="N352" s="148"/>
      <c r="O352" s="148"/>
      <c r="P352" s="148"/>
      <c r="Q352" s="148"/>
      <c r="R352" s="148"/>
      <c r="S352" s="148"/>
      <c r="T352" s="151"/>
      <c r="U352" s="148"/>
      <c r="V352" s="152"/>
      <c r="W352" s="152"/>
      <c r="X352" s="152"/>
      <c r="Y352" s="152"/>
      <c r="Z352" s="152"/>
      <c r="AA352" s="152"/>
      <c r="AB352" s="152"/>
      <c r="AC352" s="152"/>
      <c r="AD352" s="152"/>
      <c r="AE352" s="152" t="s">
        <v>208</v>
      </c>
      <c r="AF352" s="152"/>
      <c r="AG352" s="152"/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63" t="str">
        <f t="shared" si="23"/>
        <v>Souč. prostupu tepla: Uw = max 1,4 W/m2K</v>
      </c>
      <c r="BB352" s="152"/>
      <c r="BC352" s="152"/>
      <c r="BD352" s="152"/>
      <c r="BE352" s="152"/>
      <c r="BF352" s="152"/>
      <c r="BG352" s="152"/>
      <c r="BH352" s="152"/>
    </row>
    <row r="353" spans="1:60" outlineLevel="1" x14ac:dyDescent="0.2">
      <c r="A353" s="145">
        <v>79</v>
      </c>
      <c r="B353" s="146" t="s">
        <v>421</v>
      </c>
      <c r="C353" s="147" t="s">
        <v>422</v>
      </c>
      <c r="D353" s="148" t="s">
        <v>110</v>
      </c>
      <c r="E353" s="149">
        <v>1</v>
      </c>
      <c r="F353" s="169"/>
      <c r="G353" s="150">
        <f>E353*F353</f>
        <v>0</v>
      </c>
      <c r="H353" s="150">
        <v>115.21</v>
      </c>
      <c r="I353" s="150">
        <f>ROUND(E353*H353,2)</f>
        <v>115.21</v>
      </c>
      <c r="J353" s="150">
        <v>10384.790000000001</v>
      </c>
      <c r="K353" s="150">
        <f>ROUND(E353*J353,2)</f>
        <v>10384.790000000001</v>
      </c>
      <c r="L353" s="150">
        <v>21</v>
      </c>
      <c r="M353" s="150">
        <f>G353*(1+L353/100)</f>
        <v>0</v>
      </c>
      <c r="N353" s="148">
        <v>1.9300000000000001E-2</v>
      </c>
      <c r="O353" s="148">
        <f>ROUND(E353*N353,5)</f>
        <v>1.9300000000000001E-2</v>
      </c>
      <c r="P353" s="148">
        <v>0</v>
      </c>
      <c r="Q353" s="148">
        <f>ROUND(E353*P353,5)</f>
        <v>0</v>
      </c>
      <c r="R353" s="148"/>
      <c r="S353" s="148"/>
      <c r="T353" s="151">
        <v>0</v>
      </c>
      <c r="U353" s="148">
        <f>ROUND(E353*T353,2)</f>
        <v>0</v>
      </c>
      <c r="V353" s="152"/>
      <c r="W353" s="152"/>
      <c r="X353" s="152"/>
      <c r="Y353" s="152"/>
      <c r="Z353" s="152"/>
      <c r="AA353" s="152"/>
      <c r="AB353" s="152"/>
      <c r="AC353" s="152"/>
      <c r="AD353" s="152"/>
      <c r="AE353" s="152" t="s">
        <v>75</v>
      </c>
      <c r="AF353" s="152"/>
      <c r="AG353" s="152"/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outlineLevel="1" x14ac:dyDescent="0.2">
      <c r="A354" s="145"/>
      <c r="B354" s="146"/>
      <c r="C354" s="231" t="s">
        <v>417</v>
      </c>
      <c r="D354" s="232"/>
      <c r="E354" s="233"/>
      <c r="F354" s="234"/>
      <c r="G354" s="235"/>
      <c r="H354" s="150"/>
      <c r="I354" s="150"/>
      <c r="J354" s="150"/>
      <c r="K354" s="150"/>
      <c r="L354" s="150"/>
      <c r="M354" s="150"/>
      <c r="N354" s="148"/>
      <c r="O354" s="148"/>
      <c r="P354" s="148"/>
      <c r="Q354" s="148"/>
      <c r="R354" s="148"/>
      <c r="S354" s="148"/>
      <c r="T354" s="151"/>
      <c r="U354" s="148"/>
      <c r="V354" s="152"/>
      <c r="W354" s="152"/>
      <c r="X354" s="152"/>
      <c r="Y354" s="152"/>
      <c r="Z354" s="152"/>
      <c r="AA354" s="152"/>
      <c r="AB354" s="152"/>
      <c r="AC354" s="152"/>
      <c r="AD354" s="152"/>
      <c r="AE354" s="152" t="s">
        <v>208</v>
      </c>
      <c r="AF354" s="152"/>
      <c r="AG354" s="152"/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63" t="str">
        <f t="shared" ref="BA354:BA359" si="24">C354</f>
        <v>Plastový bodový světlík -  otevíravý</v>
      </c>
      <c r="BB354" s="152"/>
      <c r="BC354" s="152"/>
      <c r="BD354" s="152"/>
      <c r="BE354" s="152"/>
      <c r="BF354" s="152"/>
      <c r="BG354" s="152"/>
      <c r="BH354" s="152"/>
    </row>
    <row r="355" spans="1:60" outlineLevel="1" x14ac:dyDescent="0.2">
      <c r="A355" s="145"/>
      <c r="B355" s="146"/>
      <c r="C355" s="231" t="s">
        <v>423</v>
      </c>
      <c r="D355" s="232"/>
      <c r="E355" s="233"/>
      <c r="F355" s="234"/>
      <c r="G355" s="235"/>
      <c r="H355" s="150"/>
      <c r="I355" s="150"/>
      <c r="J355" s="150"/>
      <c r="K355" s="150"/>
      <c r="L355" s="150"/>
      <c r="M355" s="150"/>
      <c r="N355" s="148"/>
      <c r="O355" s="148"/>
      <c r="P355" s="148"/>
      <c r="Q355" s="148"/>
      <c r="R355" s="148"/>
      <c r="S355" s="148"/>
      <c r="T355" s="151"/>
      <c r="U355" s="148"/>
      <c r="V355" s="152"/>
      <c r="W355" s="152"/>
      <c r="X355" s="152"/>
      <c r="Y355" s="152"/>
      <c r="Z355" s="152"/>
      <c r="AA355" s="152"/>
      <c r="AB355" s="152"/>
      <c r="AC355" s="152"/>
      <c r="AD355" s="152"/>
      <c r="AE355" s="152" t="s">
        <v>208</v>
      </c>
      <c r="AF355" s="152"/>
      <c r="AG355" s="152"/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63" t="str">
        <f t="shared" si="24"/>
        <v>Stavební otvor(š.v.): 770 × 1130 mm</v>
      </c>
      <c r="BB355" s="152"/>
      <c r="BC355" s="152"/>
      <c r="BD355" s="152"/>
      <c r="BE355" s="152"/>
      <c r="BF355" s="152"/>
      <c r="BG355" s="152"/>
      <c r="BH355" s="152"/>
    </row>
    <row r="356" spans="1:60" outlineLevel="1" x14ac:dyDescent="0.2">
      <c r="A356" s="145"/>
      <c r="B356" s="146"/>
      <c r="C356" s="231" t="s">
        <v>419</v>
      </c>
      <c r="D356" s="232"/>
      <c r="E356" s="233"/>
      <c r="F356" s="234"/>
      <c r="G356" s="235"/>
      <c r="H356" s="150"/>
      <c r="I356" s="150"/>
      <c r="J356" s="150"/>
      <c r="K356" s="150"/>
      <c r="L356" s="150"/>
      <c r="M356" s="150"/>
      <c r="N356" s="148"/>
      <c r="O356" s="148"/>
      <c r="P356" s="148"/>
      <c r="Q356" s="148"/>
      <c r="R356" s="148"/>
      <c r="S356" s="148"/>
      <c r="T356" s="151"/>
      <c r="U356" s="148"/>
      <c r="V356" s="152"/>
      <c r="W356" s="152"/>
      <c r="X356" s="152"/>
      <c r="Y356" s="152"/>
      <c r="Z356" s="152"/>
      <c r="AA356" s="152"/>
      <c r="AB356" s="152"/>
      <c r="AC356" s="152"/>
      <c r="AD356" s="152"/>
      <c r="AE356" s="152" t="s">
        <v>208</v>
      </c>
      <c r="AF356" s="152"/>
      <c r="AG356" s="152"/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63" t="str">
        <f t="shared" si="24"/>
        <v>Zasklení kopule: Polykarbonát, opálový, vícevrstvý tl. 16 mm,</v>
      </c>
      <c r="BB356" s="152"/>
      <c r="BC356" s="152"/>
      <c r="BD356" s="152"/>
      <c r="BE356" s="152"/>
      <c r="BF356" s="152"/>
      <c r="BG356" s="152"/>
      <c r="BH356" s="152"/>
    </row>
    <row r="357" spans="1:60" outlineLevel="1" x14ac:dyDescent="0.2">
      <c r="A357" s="145"/>
      <c r="B357" s="146"/>
      <c r="C357" s="231" t="s">
        <v>412</v>
      </c>
      <c r="D357" s="232"/>
      <c r="E357" s="233"/>
      <c r="F357" s="234"/>
      <c r="G357" s="235"/>
      <c r="H357" s="150"/>
      <c r="I357" s="150"/>
      <c r="J357" s="150"/>
      <c r="K357" s="150"/>
      <c r="L357" s="150"/>
      <c r="M357" s="150"/>
      <c r="N357" s="148"/>
      <c r="O357" s="148"/>
      <c r="P357" s="148"/>
      <c r="Q357" s="148"/>
      <c r="R357" s="148"/>
      <c r="S357" s="148"/>
      <c r="T357" s="151"/>
      <c r="U357" s="148"/>
      <c r="V357" s="152"/>
      <c r="W357" s="152"/>
      <c r="X357" s="152"/>
      <c r="Y357" s="152"/>
      <c r="Z357" s="152"/>
      <c r="AA357" s="152"/>
      <c r="AB357" s="152"/>
      <c r="AC357" s="152"/>
      <c r="AD357" s="152"/>
      <c r="AE357" s="152" t="s">
        <v>208</v>
      </c>
      <c r="AF357" s="152"/>
      <c r="AG357" s="152"/>
      <c r="AH357" s="152"/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63" t="str">
        <f t="shared" si="24"/>
        <v>Ug = max. 1,2 W/m2K</v>
      </c>
      <c r="BB357" s="152"/>
      <c r="BC357" s="152"/>
      <c r="BD357" s="152"/>
      <c r="BE357" s="152"/>
      <c r="BF357" s="152"/>
      <c r="BG357" s="152"/>
      <c r="BH357" s="152"/>
    </row>
    <row r="358" spans="1:60" outlineLevel="1" x14ac:dyDescent="0.2">
      <c r="A358" s="145"/>
      <c r="B358" s="146"/>
      <c r="C358" s="231" t="s">
        <v>420</v>
      </c>
      <c r="D358" s="232"/>
      <c r="E358" s="233"/>
      <c r="F358" s="234"/>
      <c r="G358" s="235"/>
      <c r="H358" s="150"/>
      <c r="I358" s="150"/>
      <c r="J358" s="150"/>
      <c r="K358" s="150"/>
      <c r="L358" s="150"/>
      <c r="M358" s="150"/>
      <c r="N358" s="148"/>
      <c r="O358" s="148"/>
      <c r="P358" s="148"/>
      <c r="Q358" s="148"/>
      <c r="R358" s="148"/>
      <c r="S358" s="148"/>
      <c r="T358" s="151"/>
      <c r="U358" s="148"/>
      <c r="V358" s="152"/>
      <c r="W358" s="152"/>
      <c r="X358" s="152"/>
      <c r="Y358" s="152"/>
      <c r="Z358" s="152"/>
      <c r="AA358" s="152"/>
      <c r="AB358" s="152"/>
      <c r="AC358" s="152"/>
      <c r="AD358" s="152"/>
      <c r="AE358" s="152" t="s">
        <v>208</v>
      </c>
      <c r="AF358" s="152"/>
      <c r="AG358" s="152"/>
      <c r="AH358" s="152"/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63" t="str">
        <f t="shared" si="24"/>
        <v>Rám okna: zasklívací profil z tvrzeného PVC, PVC manžeta kolmá v. 30 cm, barva bílá</v>
      </c>
      <c r="BB358" s="152"/>
      <c r="BC358" s="152"/>
      <c r="BD358" s="152"/>
      <c r="BE358" s="152"/>
      <c r="BF358" s="152"/>
      <c r="BG358" s="152"/>
      <c r="BH358" s="152"/>
    </row>
    <row r="359" spans="1:60" outlineLevel="1" x14ac:dyDescent="0.2">
      <c r="A359" s="145"/>
      <c r="B359" s="146"/>
      <c r="C359" s="231" t="s">
        <v>414</v>
      </c>
      <c r="D359" s="232"/>
      <c r="E359" s="233"/>
      <c r="F359" s="234"/>
      <c r="G359" s="235"/>
      <c r="H359" s="150"/>
      <c r="I359" s="150"/>
      <c r="J359" s="150"/>
      <c r="K359" s="150"/>
      <c r="L359" s="150"/>
      <c r="M359" s="150"/>
      <c r="N359" s="148"/>
      <c r="O359" s="148"/>
      <c r="P359" s="148"/>
      <c r="Q359" s="148"/>
      <c r="R359" s="148"/>
      <c r="S359" s="148"/>
      <c r="T359" s="151"/>
      <c r="U359" s="148"/>
      <c r="V359" s="152"/>
      <c r="W359" s="152"/>
      <c r="X359" s="152"/>
      <c r="Y359" s="152"/>
      <c r="Z359" s="152"/>
      <c r="AA359" s="152"/>
      <c r="AB359" s="152"/>
      <c r="AC359" s="152"/>
      <c r="AD359" s="152"/>
      <c r="AE359" s="152" t="s">
        <v>208</v>
      </c>
      <c r="AF359" s="152"/>
      <c r="AG359" s="152"/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63" t="str">
        <f t="shared" si="24"/>
        <v>Souč. prostupu tepla: Uw = max 1,4 W/m2K</v>
      </c>
      <c r="BB359" s="152"/>
      <c r="BC359" s="152"/>
      <c r="BD359" s="152"/>
      <c r="BE359" s="152"/>
      <c r="BF359" s="152"/>
      <c r="BG359" s="152"/>
      <c r="BH359" s="152"/>
    </row>
    <row r="360" spans="1:60" x14ac:dyDescent="0.2">
      <c r="A360" s="156" t="s">
        <v>71</v>
      </c>
      <c r="B360" s="157" t="s">
        <v>424</v>
      </c>
      <c r="C360" s="158" t="s">
        <v>425</v>
      </c>
      <c r="D360" s="159"/>
      <c r="E360" s="160"/>
      <c r="F360" s="161"/>
      <c r="G360" s="161">
        <f>SUMIF(AE361:AE377,"&lt;&gt;NOR",G361:G377)</f>
        <v>0</v>
      </c>
      <c r="H360" s="161"/>
      <c r="I360" s="161">
        <f>SUM(I361:I377)</f>
        <v>1646.6599999999999</v>
      </c>
      <c r="J360" s="161"/>
      <c r="K360" s="161">
        <f>SUM(K361:K377)</f>
        <v>3635.4100000000003</v>
      </c>
      <c r="L360" s="161"/>
      <c r="M360" s="161">
        <f>SUM(M361:M377)</f>
        <v>0</v>
      </c>
      <c r="N360" s="159"/>
      <c r="O360" s="159">
        <f>SUM(O361:O377)</f>
        <v>4.4239999999999995E-2</v>
      </c>
      <c r="P360" s="159"/>
      <c r="Q360" s="159">
        <f>SUM(Q361:Q377)</f>
        <v>0</v>
      </c>
      <c r="R360" s="159"/>
      <c r="S360" s="159"/>
      <c r="T360" s="162"/>
      <c r="U360" s="159">
        <f>SUM(U361:U377)</f>
        <v>8.879999999999999</v>
      </c>
      <c r="AE360" t="s">
        <v>73</v>
      </c>
    </row>
    <row r="361" spans="1:60" outlineLevel="1" x14ac:dyDescent="0.2">
      <c r="A361" s="145">
        <v>80</v>
      </c>
      <c r="B361" s="146" t="s">
        <v>426</v>
      </c>
      <c r="C361" s="147" t="s">
        <v>427</v>
      </c>
      <c r="D361" s="148" t="s">
        <v>74</v>
      </c>
      <c r="E361" s="149">
        <v>59.104500000000002</v>
      </c>
      <c r="F361" s="169"/>
      <c r="G361" s="150">
        <f>E361*F361</f>
        <v>0</v>
      </c>
      <c r="H361" s="150">
        <v>4.7300000000000004</v>
      </c>
      <c r="I361" s="150">
        <f>ROUND(E361*H361,2)</f>
        <v>279.56</v>
      </c>
      <c r="J361" s="150">
        <v>13.27</v>
      </c>
      <c r="K361" s="150">
        <f>ROUND(E361*J361,2)</f>
        <v>784.32</v>
      </c>
      <c r="L361" s="150">
        <v>21</v>
      </c>
      <c r="M361" s="150">
        <f>G361*(1+L361/100)</f>
        <v>0</v>
      </c>
      <c r="N361" s="148">
        <v>1.7000000000000001E-4</v>
      </c>
      <c r="O361" s="148">
        <f>ROUND(E361*N361,5)</f>
        <v>1.005E-2</v>
      </c>
      <c r="P361" s="148">
        <v>0</v>
      </c>
      <c r="Q361" s="148">
        <f>ROUND(E361*P361,5)</f>
        <v>0</v>
      </c>
      <c r="R361" s="148"/>
      <c r="S361" s="148"/>
      <c r="T361" s="151">
        <v>3.2480000000000002E-2</v>
      </c>
      <c r="U361" s="148">
        <f>ROUND(E361*T361,2)</f>
        <v>1.92</v>
      </c>
      <c r="V361" s="152"/>
      <c r="W361" s="152"/>
      <c r="X361" s="152"/>
      <c r="Y361" s="152"/>
      <c r="Z361" s="152"/>
      <c r="AA361" s="152"/>
      <c r="AB361" s="152"/>
      <c r="AC361" s="152"/>
      <c r="AD361" s="152"/>
      <c r="AE361" s="152" t="s">
        <v>75</v>
      </c>
      <c r="AF361" s="152"/>
      <c r="AG361" s="152"/>
      <c r="AH361" s="152"/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52"/>
      <c r="BB361" s="152"/>
      <c r="BC361" s="152"/>
      <c r="BD361" s="152"/>
      <c r="BE361" s="152"/>
      <c r="BF361" s="152"/>
      <c r="BG361" s="152"/>
      <c r="BH361" s="152"/>
    </row>
    <row r="362" spans="1:60" outlineLevel="1" x14ac:dyDescent="0.2">
      <c r="A362" s="145"/>
      <c r="B362" s="146"/>
      <c r="C362" s="153" t="s">
        <v>141</v>
      </c>
      <c r="D362" s="154"/>
      <c r="E362" s="155">
        <v>0.45</v>
      </c>
      <c r="F362" s="150"/>
      <c r="G362" s="150"/>
      <c r="H362" s="150"/>
      <c r="I362" s="150"/>
      <c r="J362" s="150"/>
      <c r="K362" s="150"/>
      <c r="L362" s="150"/>
      <c r="M362" s="150"/>
      <c r="N362" s="148"/>
      <c r="O362" s="148"/>
      <c r="P362" s="148"/>
      <c r="Q362" s="148"/>
      <c r="R362" s="148"/>
      <c r="S362" s="148"/>
      <c r="T362" s="151"/>
      <c r="U362" s="148"/>
      <c r="V362" s="152"/>
      <c r="W362" s="152"/>
      <c r="X362" s="152"/>
      <c r="Y362" s="152"/>
      <c r="Z362" s="152"/>
      <c r="AA362" s="152"/>
      <c r="AB362" s="152"/>
      <c r="AC362" s="152"/>
      <c r="AD362" s="152"/>
      <c r="AE362" s="152" t="s">
        <v>76</v>
      </c>
      <c r="AF362" s="152">
        <v>0</v>
      </c>
      <c r="AG362" s="152"/>
      <c r="AH362" s="152"/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outlineLevel="1" x14ac:dyDescent="0.2">
      <c r="A363" s="145"/>
      <c r="B363" s="146"/>
      <c r="C363" s="153" t="s">
        <v>142</v>
      </c>
      <c r="D363" s="154"/>
      <c r="E363" s="155">
        <v>0.96</v>
      </c>
      <c r="F363" s="150"/>
      <c r="G363" s="150"/>
      <c r="H363" s="150"/>
      <c r="I363" s="150"/>
      <c r="J363" s="150"/>
      <c r="K363" s="150"/>
      <c r="L363" s="150"/>
      <c r="M363" s="150"/>
      <c r="N363" s="148"/>
      <c r="O363" s="148"/>
      <c r="P363" s="148"/>
      <c r="Q363" s="148"/>
      <c r="R363" s="148"/>
      <c r="S363" s="148"/>
      <c r="T363" s="151"/>
      <c r="U363" s="148"/>
      <c r="V363" s="152"/>
      <c r="W363" s="152"/>
      <c r="X363" s="152"/>
      <c r="Y363" s="152"/>
      <c r="Z363" s="152"/>
      <c r="AA363" s="152"/>
      <c r="AB363" s="152"/>
      <c r="AC363" s="152"/>
      <c r="AD363" s="152"/>
      <c r="AE363" s="152" t="s">
        <v>76</v>
      </c>
      <c r="AF363" s="152">
        <v>0</v>
      </c>
      <c r="AG363" s="152"/>
      <c r="AH363" s="152"/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1" x14ac:dyDescent="0.2">
      <c r="A364" s="145"/>
      <c r="B364" s="146"/>
      <c r="C364" s="153" t="s">
        <v>143</v>
      </c>
      <c r="D364" s="154"/>
      <c r="E364" s="155">
        <v>8.64</v>
      </c>
      <c r="F364" s="150"/>
      <c r="G364" s="150"/>
      <c r="H364" s="150"/>
      <c r="I364" s="150"/>
      <c r="J364" s="150"/>
      <c r="K364" s="150"/>
      <c r="L364" s="150"/>
      <c r="M364" s="150"/>
      <c r="N364" s="148"/>
      <c r="O364" s="148"/>
      <c r="P364" s="148"/>
      <c r="Q364" s="148"/>
      <c r="R364" s="148"/>
      <c r="S364" s="148"/>
      <c r="T364" s="151"/>
      <c r="U364" s="148"/>
      <c r="V364" s="152"/>
      <c r="W364" s="152"/>
      <c r="X364" s="152"/>
      <c r="Y364" s="152"/>
      <c r="Z364" s="152"/>
      <c r="AA364" s="152"/>
      <c r="AB364" s="152"/>
      <c r="AC364" s="152"/>
      <c r="AD364" s="152"/>
      <c r="AE364" s="152" t="s">
        <v>76</v>
      </c>
      <c r="AF364" s="152">
        <v>0</v>
      </c>
      <c r="AG364" s="152"/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outlineLevel="1" x14ac:dyDescent="0.2">
      <c r="A365" s="145"/>
      <c r="B365" s="146"/>
      <c r="C365" s="153" t="s">
        <v>146</v>
      </c>
      <c r="D365" s="154"/>
      <c r="E365" s="155">
        <v>36.567</v>
      </c>
      <c r="F365" s="150"/>
      <c r="G365" s="150"/>
      <c r="H365" s="150"/>
      <c r="I365" s="150"/>
      <c r="J365" s="150"/>
      <c r="K365" s="150"/>
      <c r="L365" s="150"/>
      <c r="M365" s="150"/>
      <c r="N365" s="148"/>
      <c r="O365" s="148"/>
      <c r="P365" s="148"/>
      <c r="Q365" s="148"/>
      <c r="R365" s="148"/>
      <c r="S365" s="148"/>
      <c r="T365" s="151"/>
      <c r="U365" s="148"/>
      <c r="V365" s="152"/>
      <c r="W365" s="152"/>
      <c r="X365" s="152"/>
      <c r="Y365" s="152"/>
      <c r="Z365" s="152"/>
      <c r="AA365" s="152"/>
      <c r="AB365" s="152"/>
      <c r="AC365" s="152"/>
      <c r="AD365" s="152"/>
      <c r="AE365" s="152" t="s">
        <v>76</v>
      </c>
      <c r="AF365" s="152">
        <v>0</v>
      </c>
      <c r="AG365" s="152"/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52"/>
      <c r="BB365" s="152"/>
      <c r="BC365" s="152"/>
      <c r="BD365" s="152"/>
      <c r="BE365" s="152"/>
      <c r="BF365" s="152"/>
      <c r="BG365" s="152"/>
      <c r="BH365" s="152"/>
    </row>
    <row r="366" spans="1:60" outlineLevel="1" x14ac:dyDescent="0.2">
      <c r="A366" s="145"/>
      <c r="B366" s="146"/>
      <c r="C366" s="153" t="s">
        <v>147</v>
      </c>
      <c r="D366" s="154"/>
      <c r="E366" s="155">
        <v>12.487500000000001</v>
      </c>
      <c r="F366" s="150"/>
      <c r="G366" s="150"/>
      <c r="H366" s="150"/>
      <c r="I366" s="150"/>
      <c r="J366" s="150"/>
      <c r="K366" s="150"/>
      <c r="L366" s="150"/>
      <c r="M366" s="150"/>
      <c r="N366" s="148"/>
      <c r="O366" s="148"/>
      <c r="P366" s="148"/>
      <c r="Q366" s="148"/>
      <c r="R366" s="148"/>
      <c r="S366" s="148"/>
      <c r="T366" s="151"/>
      <c r="U366" s="148"/>
      <c r="V366" s="152"/>
      <c r="W366" s="152"/>
      <c r="X366" s="152"/>
      <c r="Y366" s="152"/>
      <c r="Z366" s="152"/>
      <c r="AA366" s="152"/>
      <c r="AB366" s="152"/>
      <c r="AC366" s="152"/>
      <c r="AD366" s="152"/>
      <c r="AE366" s="152" t="s">
        <v>76</v>
      </c>
      <c r="AF366" s="152">
        <v>0</v>
      </c>
      <c r="AG366" s="152"/>
      <c r="AH366" s="152"/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outlineLevel="1" x14ac:dyDescent="0.2">
      <c r="A367" s="145">
        <v>81</v>
      </c>
      <c r="B367" s="146" t="s">
        <v>428</v>
      </c>
      <c r="C367" s="147" t="s">
        <v>429</v>
      </c>
      <c r="D367" s="148" t="s">
        <v>74</v>
      </c>
      <c r="E367" s="149">
        <v>59.104500000000002</v>
      </c>
      <c r="F367" s="169"/>
      <c r="G367" s="150">
        <f t="shared" ref="G367:G375" si="25">E367*F367</f>
        <v>0</v>
      </c>
      <c r="H367" s="150">
        <v>19.989999999999998</v>
      </c>
      <c r="I367" s="150">
        <f>ROUND(E367*H367,2)</f>
        <v>1181.5</v>
      </c>
      <c r="J367" s="150">
        <v>41.710000000000008</v>
      </c>
      <c r="K367" s="150">
        <f>ROUND(E367*J367,2)</f>
        <v>2465.25</v>
      </c>
      <c r="L367" s="150">
        <v>21</v>
      </c>
      <c r="M367" s="150">
        <f>G367*(1+L367/100)</f>
        <v>0</v>
      </c>
      <c r="N367" s="148">
        <v>4.6000000000000001E-4</v>
      </c>
      <c r="O367" s="148">
        <f>ROUND(E367*N367,5)</f>
        <v>2.7189999999999999E-2</v>
      </c>
      <c r="P367" s="148">
        <v>0</v>
      </c>
      <c r="Q367" s="148">
        <f>ROUND(E367*P367,5)</f>
        <v>0</v>
      </c>
      <c r="R367" s="148"/>
      <c r="S367" s="148"/>
      <c r="T367" s="151">
        <v>0.10191</v>
      </c>
      <c r="U367" s="148">
        <f>ROUND(E367*T367,2)</f>
        <v>6.02</v>
      </c>
      <c r="V367" s="152"/>
      <c r="W367" s="152"/>
      <c r="X367" s="152"/>
      <c r="Y367" s="152"/>
      <c r="Z367" s="152"/>
      <c r="AA367" s="152"/>
      <c r="AB367" s="152"/>
      <c r="AC367" s="152"/>
      <c r="AD367" s="152"/>
      <c r="AE367" s="152" t="s">
        <v>75</v>
      </c>
      <c r="AF367" s="152"/>
      <c r="AG367" s="152"/>
      <c r="AH367" s="152"/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outlineLevel="1" x14ac:dyDescent="0.2">
      <c r="A368" s="145"/>
      <c r="B368" s="146"/>
      <c r="C368" s="153" t="s">
        <v>141</v>
      </c>
      <c r="D368" s="154"/>
      <c r="E368" s="155">
        <v>0.45</v>
      </c>
      <c r="F368" s="150"/>
      <c r="G368" s="150"/>
      <c r="H368" s="150"/>
      <c r="I368" s="150"/>
      <c r="J368" s="150"/>
      <c r="K368" s="150"/>
      <c r="L368" s="150"/>
      <c r="M368" s="150"/>
      <c r="N368" s="148"/>
      <c r="O368" s="148"/>
      <c r="P368" s="148"/>
      <c r="Q368" s="148"/>
      <c r="R368" s="148"/>
      <c r="S368" s="148"/>
      <c r="T368" s="151"/>
      <c r="U368" s="148"/>
      <c r="V368" s="152"/>
      <c r="W368" s="152"/>
      <c r="X368" s="152"/>
      <c r="Y368" s="152"/>
      <c r="Z368" s="152"/>
      <c r="AA368" s="152"/>
      <c r="AB368" s="152"/>
      <c r="AC368" s="152"/>
      <c r="AD368" s="152"/>
      <c r="AE368" s="152" t="s">
        <v>76</v>
      </c>
      <c r="AF368" s="152">
        <v>0</v>
      </c>
      <c r="AG368" s="152"/>
      <c r="AH368" s="152"/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52"/>
      <c r="BB368" s="152"/>
      <c r="BC368" s="152"/>
      <c r="BD368" s="152"/>
      <c r="BE368" s="152"/>
      <c r="BF368" s="152"/>
      <c r="BG368" s="152"/>
      <c r="BH368" s="152"/>
    </row>
    <row r="369" spans="1:60" outlineLevel="1" x14ac:dyDescent="0.2">
      <c r="A369" s="145"/>
      <c r="B369" s="146"/>
      <c r="C369" s="153" t="s">
        <v>142</v>
      </c>
      <c r="D369" s="154"/>
      <c r="E369" s="155">
        <v>0.96</v>
      </c>
      <c r="F369" s="150"/>
      <c r="G369" s="150"/>
      <c r="H369" s="150"/>
      <c r="I369" s="150"/>
      <c r="J369" s="150"/>
      <c r="K369" s="150"/>
      <c r="L369" s="150"/>
      <c r="M369" s="150"/>
      <c r="N369" s="148"/>
      <c r="O369" s="148"/>
      <c r="P369" s="148"/>
      <c r="Q369" s="148"/>
      <c r="R369" s="148"/>
      <c r="S369" s="148"/>
      <c r="T369" s="151"/>
      <c r="U369" s="148"/>
      <c r="V369" s="152"/>
      <c r="W369" s="152"/>
      <c r="X369" s="152"/>
      <c r="Y369" s="152"/>
      <c r="Z369" s="152"/>
      <c r="AA369" s="152"/>
      <c r="AB369" s="152"/>
      <c r="AC369" s="152"/>
      <c r="AD369" s="152"/>
      <c r="AE369" s="152" t="s">
        <v>76</v>
      </c>
      <c r="AF369" s="152">
        <v>0</v>
      </c>
      <c r="AG369" s="152"/>
      <c r="AH369" s="152"/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 outlineLevel="1" x14ac:dyDescent="0.2">
      <c r="A370" s="145"/>
      <c r="B370" s="146"/>
      <c r="C370" s="153" t="s">
        <v>143</v>
      </c>
      <c r="D370" s="154"/>
      <c r="E370" s="155">
        <v>8.64</v>
      </c>
      <c r="F370" s="150"/>
      <c r="G370" s="150"/>
      <c r="H370" s="150"/>
      <c r="I370" s="150"/>
      <c r="J370" s="150"/>
      <c r="K370" s="150"/>
      <c r="L370" s="150"/>
      <c r="M370" s="150"/>
      <c r="N370" s="148"/>
      <c r="O370" s="148"/>
      <c r="P370" s="148"/>
      <c r="Q370" s="148"/>
      <c r="R370" s="148"/>
      <c r="S370" s="148"/>
      <c r="T370" s="151"/>
      <c r="U370" s="148"/>
      <c r="V370" s="152"/>
      <c r="W370" s="152"/>
      <c r="X370" s="152"/>
      <c r="Y370" s="152"/>
      <c r="Z370" s="152"/>
      <c r="AA370" s="152"/>
      <c r="AB370" s="152"/>
      <c r="AC370" s="152"/>
      <c r="AD370" s="152"/>
      <c r="AE370" s="152" t="s">
        <v>76</v>
      </c>
      <c r="AF370" s="152">
        <v>0</v>
      </c>
      <c r="AG370" s="152"/>
      <c r="AH370" s="152"/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AU370" s="152"/>
      <c r="AV370" s="152"/>
      <c r="AW370" s="152"/>
      <c r="AX370" s="152"/>
      <c r="AY370" s="152"/>
      <c r="AZ370" s="152"/>
      <c r="BA370" s="152"/>
      <c r="BB370" s="152"/>
      <c r="BC370" s="152"/>
      <c r="BD370" s="152"/>
      <c r="BE370" s="152"/>
      <c r="BF370" s="152"/>
      <c r="BG370" s="152"/>
      <c r="BH370" s="152"/>
    </row>
    <row r="371" spans="1:60" outlineLevel="1" x14ac:dyDescent="0.2">
      <c r="A371" s="145"/>
      <c r="B371" s="146"/>
      <c r="C371" s="153" t="s">
        <v>146</v>
      </c>
      <c r="D371" s="154"/>
      <c r="E371" s="155">
        <v>36.567</v>
      </c>
      <c r="F371" s="150"/>
      <c r="G371" s="150"/>
      <c r="H371" s="150"/>
      <c r="I371" s="150"/>
      <c r="J371" s="150"/>
      <c r="K371" s="150"/>
      <c r="L371" s="150"/>
      <c r="M371" s="150"/>
      <c r="N371" s="148"/>
      <c r="O371" s="148"/>
      <c r="P371" s="148"/>
      <c r="Q371" s="148"/>
      <c r="R371" s="148"/>
      <c r="S371" s="148"/>
      <c r="T371" s="151"/>
      <c r="U371" s="148"/>
      <c r="V371" s="152"/>
      <c r="W371" s="152"/>
      <c r="X371" s="152"/>
      <c r="Y371" s="152"/>
      <c r="Z371" s="152"/>
      <c r="AA371" s="152"/>
      <c r="AB371" s="152"/>
      <c r="AC371" s="152"/>
      <c r="AD371" s="152"/>
      <c r="AE371" s="152" t="s">
        <v>76</v>
      </c>
      <c r="AF371" s="152">
        <v>0</v>
      </c>
      <c r="AG371" s="152"/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</row>
    <row r="372" spans="1:60" outlineLevel="1" x14ac:dyDescent="0.2">
      <c r="A372" s="145"/>
      <c r="B372" s="146"/>
      <c r="C372" s="153" t="s">
        <v>147</v>
      </c>
      <c r="D372" s="154"/>
      <c r="E372" s="155">
        <v>12.487500000000001</v>
      </c>
      <c r="F372" s="150"/>
      <c r="G372" s="150"/>
      <c r="H372" s="150"/>
      <c r="I372" s="150"/>
      <c r="J372" s="150"/>
      <c r="K372" s="150"/>
      <c r="L372" s="150"/>
      <c r="M372" s="150"/>
      <c r="N372" s="148"/>
      <c r="O372" s="148"/>
      <c r="P372" s="148"/>
      <c r="Q372" s="148"/>
      <c r="R372" s="148"/>
      <c r="S372" s="148"/>
      <c r="T372" s="151"/>
      <c r="U372" s="148"/>
      <c r="V372" s="152"/>
      <c r="W372" s="152"/>
      <c r="X372" s="152"/>
      <c r="Y372" s="152"/>
      <c r="Z372" s="152"/>
      <c r="AA372" s="152"/>
      <c r="AB372" s="152"/>
      <c r="AC372" s="152"/>
      <c r="AD372" s="152"/>
      <c r="AE372" s="152" t="s">
        <v>76</v>
      </c>
      <c r="AF372" s="152">
        <v>0</v>
      </c>
      <c r="AG372" s="152"/>
      <c r="AH372" s="152"/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52"/>
      <c r="BB372" s="152"/>
      <c r="BC372" s="152"/>
      <c r="BD372" s="152"/>
      <c r="BE372" s="152"/>
      <c r="BF372" s="152"/>
      <c r="BG372" s="152"/>
      <c r="BH372" s="152"/>
    </row>
    <row r="373" spans="1:60" outlineLevel="1" x14ac:dyDescent="0.2">
      <c r="A373" s="145">
        <v>82</v>
      </c>
      <c r="B373" s="146" t="s">
        <v>430</v>
      </c>
      <c r="C373" s="147" t="s">
        <v>431</v>
      </c>
      <c r="D373" s="148" t="s">
        <v>74</v>
      </c>
      <c r="E373" s="149">
        <v>20</v>
      </c>
      <c r="F373" s="169"/>
      <c r="G373" s="150">
        <f t="shared" si="25"/>
        <v>0</v>
      </c>
      <c r="H373" s="150">
        <v>0</v>
      </c>
      <c r="I373" s="150">
        <f>ROUND(E373*H373,2)</f>
        <v>0</v>
      </c>
      <c r="J373" s="150">
        <v>11.9</v>
      </c>
      <c r="K373" s="150">
        <f>ROUND(E373*J373,2)</f>
        <v>238</v>
      </c>
      <c r="L373" s="150">
        <v>21</v>
      </c>
      <c r="M373" s="150">
        <f>G373*(1+L373/100)</f>
        <v>0</v>
      </c>
      <c r="N373" s="148">
        <v>0</v>
      </c>
      <c r="O373" s="148">
        <f>ROUND(E373*N373,5)</f>
        <v>0</v>
      </c>
      <c r="P373" s="148">
        <v>0</v>
      </c>
      <c r="Q373" s="148">
        <f>ROUND(E373*P373,5)</f>
        <v>0</v>
      </c>
      <c r="R373" s="148"/>
      <c r="S373" s="148"/>
      <c r="T373" s="151">
        <v>2.9000000000000001E-2</v>
      </c>
      <c r="U373" s="148">
        <f>ROUND(E373*T373,2)</f>
        <v>0.57999999999999996</v>
      </c>
      <c r="V373" s="152"/>
      <c r="W373" s="152"/>
      <c r="X373" s="152"/>
      <c r="Y373" s="152"/>
      <c r="Z373" s="152"/>
      <c r="AA373" s="152"/>
      <c r="AB373" s="152"/>
      <c r="AC373" s="152"/>
      <c r="AD373" s="152"/>
      <c r="AE373" s="152" t="s">
        <v>75</v>
      </c>
      <c r="AF373" s="152"/>
      <c r="AG373" s="152"/>
      <c r="AH373" s="152"/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2"/>
      <c r="BB373" s="152"/>
      <c r="BC373" s="152"/>
      <c r="BD373" s="152"/>
      <c r="BE373" s="152"/>
      <c r="BF373" s="152"/>
      <c r="BG373" s="152"/>
      <c r="BH373" s="152"/>
    </row>
    <row r="374" spans="1:60" outlineLevel="1" x14ac:dyDescent="0.2">
      <c r="A374" s="145">
        <v>83</v>
      </c>
      <c r="B374" s="146" t="s">
        <v>432</v>
      </c>
      <c r="C374" s="147" t="s">
        <v>433</v>
      </c>
      <c r="D374" s="148" t="s">
        <v>74</v>
      </c>
      <c r="E374" s="149">
        <v>20</v>
      </c>
      <c r="F374" s="169"/>
      <c r="G374" s="150">
        <f t="shared" si="25"/>
        <v>0</v>
      </c>
      <c r="H374" s="150">
        <v>9.2799999999999994</v>
      </c>
      <c r="I374" s="150">
        <f>ROUND(E374*H374,2)</f>
        <v>185.6</v>
      </c>
      <c r="J374" s="150">
        <v>5.5200000000000014</v>
      </c>
      <c r="K374" s="150">
        <f>ROUND(E374*J374,2)</f>
        <v>110.4</v>
      </c>
      <c r="L374" s="150">
        <v>21</v>
      </c>
      <c r="M374" s="150">
        <f>G374*(1+L374/100)</f>
        <v>0</v>
      </c>
      <c r="N374" s="148">
        <v>3.5E-4</v>
      </c>
      <c r="O374" s="148">
        <f>ROUND(E374*N374,5)</f>
        <v>7.0000000000000001E-3</v>
      </c>
      <c r="P374" s="148">
        <v>0</v>
      </c>
      <c r="Q374" s="148">
        <f>ROUND(E374*P374,5)</f>
        <v>0</v>
      </c>
      <c r="R374" s="148"/>
      <c r="S374" s="148"/>
      <c r="T374" s="151">
        <v>1.35E-2</v>
      </c>
      <c r="U374" s="148">
        <f>ROUND(E374*T374,2)</f>
        <v>0.27</v>
      </c>
      <c r="V374" s="152"/>
      <c r="W374" s="152"/>
      <c r="X374" s="152"/>
      <c r="Y374" s="152"/>
      <c r="Z374" s="152"/>
      <c r="AA374" s="152"/>
      <c r="AB374" s="152"/>
      <c r="AC374" s="152"/>
      <c r="AD374" s="152"/>
      <c r="AE374" s="152" t="s">
        <v>75</v>
      </c>
      <c r="AF374" s="152"/>
      <c r="AG374" s="152"/>
      <c r="AH374" s="152"/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52"/>
      <c r="BB374" s="152"/>
      <c r="BC374" s="152"/>
      <c r="BD374" s="152"/>
      <c r="BE374" s="152"/>
      <c r="BF374" s="152"/>
      <c r="BG374" s="152"/>
      <c r="BH374" s="152"/>
    </row>
    <row r="375" spans="1:60" outlineLevel="1" x14ac:dyDescent="0.2">
      <c r="A375" s="145">
        <v>84</v>
      </c>
      <c r="B375" s="146" t="s">
        <v>434</v>
      </c>
      <c r="C375" s="147" t="s">
        <v>435</v>
      </c>
      <c r="D375" s="148" t="s">
        <v>74</v>
      </c>
      <c r="E375" s="149">
        <v>9.5999999999999979</v>
      </c>
      <c r="F375" s="169"/>
      <c r="G375" s="150">
        <f t="shared" si="25"/>
        <v>0</v>
      </c>
      <c r="H375" s="150">
        <v>0</v>
      </c>
      <c r="I375" s="150">
        <f>ROUND(E375*H375,2)</f>
        <v>0</v>
      </c>
      <c r="J375" s="150">
        <v>3.9</v>
      </c>
      <c r="K375" s="150">
        <f>ROUND(E375*J375,2)</f>
        <v>37.44</v>
      </c>
      <c r="L375" s="150">
        <v>21</v>
      </c>
      <c r="M375" s="150">
        <f>G375*(1+L375/100)</f>
        <v>0</v>
      </c>
      <c r="N375" s="148">
        <v>0</v>
      </c>
      <c r="O375" s="148">
        <f>ROUND(E375*N375,5)</f>
        <v>0</v>
      </c>
      <c r="P375" s="148">
        <v>0</v>
      </c>
      <c r="Q375" s="148">
        <f>ROUND(E375*P375,5)</f>
        <v>0</v>
      </c>
      <c r="R375" s="148"/>
      <c r="S375" s="148"/>
      <c r="T375" s="151">
        <v>9.4999999999999998E-3</v>
      </c>
      <c r="U375" s="148">
        <f>ROUND(E375*T375,2)</f>
        <v>0.09</v>
      </c>
      <c r="V375" s="152"/>
      <c r="W375" s="152"/>
      <c r="X375" s="152"/>
      <c r="Y375" s="152"/>
      <c r="Z375" s="152"/>
      <c r="AA375" s="152"/>
      <c r="AB375" s="152"/>
      <c r="AC375" s="152"/>
      <c r="AD375" s="152"/>
      <c r="AE375" s="152" t="s">
        <v>75</v>
      </c>
      <c r="AF375" s="152"/>
      <c r="AG375" s="152"/>
      <c r="AH375" s="152"/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2"/>
      <c r="BB375" s="152"/>
      <c r="BC375" s="152"/>
      <c r="BD375" s="152"/>
      <c r="BE375" s="152"/>
      <c r="BF375" s="152"/>
      <c r="BG375" s="152"/>
      <c r="BH375" s="152"/>
    </row>
    <row r="376" spans="1:60" outlineLevel="1" x14ac:dyDescent="0.2">
      <c r="A376" s="145"/>
      <c r="B376" s="146"/>
      <c r="C376" s="153" t="s">
        <v>142</v>
      </c>
      <c r="D376" s="154"/>
      <c r="E376" s="155">
        <v>0.96</v>
      </c>
      <c r="F376" s="150"/>
      <c r="G376" s="150"/>
      <c r="H376" s="150"/>
      <c r="I376" s="150"/>
      <c r="J376" s="150"/>
      <c r="K376" s="150"/>
      <c r="L376" s="150"/>
      <c r="M376" s="150"/>
      <c r="N376" s="148"/>
      <c r="O376" s="148"/>
      <c r="P376" s="148"/>
      <c r="Q376" s="148"/>
      <c r="R376" s="148"/>
      <c r="S376" s="148"/>
      <c r="T376" s="151"/>
      <c r="U376" s="148"/>
      <c r="V376" s="152"/>
      <c r="W376" s="152"/>
      <c r="X376" s="152"/>
      <c r="Y376" s="152"/>
      <c r="Z376" s="152"/>
      <c r="AA376" s="152"/>
      <c r="AB376" s="152"/>
      <c r="AC376" s="152"/>
      <c r="AD376" s="152"/>
      <c r="AE376" s="152" t="s">
        <v>76</v>
      </c>
      <c r="AF376" s="152">
        <v>0</v>
      </c>
      <c r="AG376" s="152"/>
      <c r="AH376" s="152"/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AU376" s="152"/>
      <c r="AV376" s="152"/>
      <c r="AW376" s="152"/>
      <c r="AX376" s="152"/>
      <c r="AY376" s="152"/>
      <c r="AZ376" s="152"/>
      <c r="BA376" s="152"/>
      <c r="BB376" s="152"/>
      <c r="BC376" s="152"/>
      <c r="BD376" s="152"/>
      <c r="BE376" s="152"/>
      <c r="BF376" s="152"/>
      <c r="BG376" s="152"/>
      <c r="BH376" s="152"/>
    </row>
    <row r="377" spans="1:60" outlineLevel="1" x14ac:dyDescent="0.2">
      <c r="A377" s="145"/>
      <c r="B377" s="146"/>
      <c r="C377" s="153" t="s">
        <v>143</v>
      </c>
      <c r="D377" s="154"/>
      <c r="E377" s="155">
        <v>8.64</v>
      </c>
      <c r="F377" s="150"/>
      <c r="G377" s="150"/>
      <c r="H377" s="150"/>
      <c r="I377" s="150"/>
      <c r="J377" s="150"/>
      <c r="K377" s="150"/>
      <c r="L377" s="150"/>
      <c r="M377" s="150"/>
      <c r="N377" s="148"/>
      <c r="O377" s="148"/>
      <c r="P377" s="148"/>
      <c r="Q377" s="148"/>
      <c r="R377" s="148"/>
      <c r="S377" s="148"/>
      <c r="T377" s="151"/>
      <c r="U377" s="148"/>
      <c r="V377" s="152"/>
      <c r="W377" s="152"/>
      <c r="X377" s="152"/>
      <c r="Y377" s="152"/>
      <c r="Z377" s="152"/>
      <c r="AA377" s="152"/>
      <c r="AB377" s="152"/>
      <c r="AC377" s="152"/>
      <c r="AD377" s="152"/>
      <c r="AE377" s="152" t="s">
        <v>76</v>
      </c>
      <c r="AF377" s="152">
        <v>0</v>
      </c>
      <c r="AG377" s="152"/>
      <c r="AH377" s="152"/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2"/>
      <c r="BB377" s="152"/>
      <c r="BC377" s="152"/>
      <c r="BD377" s="152"/>
      <c r="BE377" s="152"/>
      <c r="BF377" s="152"/>
      <c r="BG377" s="152"/>
      <c r="BH377" s="152"/>
    </row>
    <row r="378" spans="1:60" x14ac:dyDescent="0.2">
      <c r="A378" s="156" t="s">
        <v>71</v>
      </c>
      <c r="B378" s="157" t="s">
        <v>116</v>
      </c>
      <c r="C378" s="158" t="s">
        <v>117</v>
      </c>
      <c r="D378" s="159"/>
      <c r="E378" s="160"/>
      <c r="F378" s="161"/>
      <c r="G378" s="161">
        <f>SUMIF(AE379:AE385,"&lt;&gt;NOR",G379:G385)</f>
        <v>0</v>
      </c>
      <c r="H378" s="161"/>
      <c r="I378" s="161">
        <f>SUM(I379:I385)</f>
        <v>30412.68</v>
      </c>
      <c r="J378" s="161"/>
      <c r="K378" s="161">
        <f>SUM(K379:K385)</f>
        <v>54025.23</v>
      </c>
      <c r="L378" s="161"/>
      <c r="M378" s="161">
        <f>SUM(M379:M385)</f>
        <v>0</v>
      </c>
      <c r="N378" s="159"/>
      <c r="O378" s="159">
        <f>SUM(O379:O385)</f>
        <v>11.082399999999998</v>
      </c>
      <c r="P378" s="159"/>
      <c r="Q378" s="159">
        <f>SUM(Q379:Q385)</f>
        <v>0</v>
      </c>
      <c r="R378" s="159"/>
      <c r="S378" s="159"/>
      <c r="T378" s="162"/>
      <c r="U378" s="159">
        <f>SUM(U379:U385)</f>
        <v>143.88</v>
      </c>
      <c r="AE378" t="s">
        <v>73</v>
      </c>
    </row>
    <row r="379" spans="1:60" outlineLevel="1" x14ac:dyDescent="0.2">
      <c r="A379" s="145">
        <v>85</v>
      </c>
      <c r="B379" s="146" t="s">
        <v>118</v>
      </c>
      <c r="C379" s="147" t="s">
        <v>119</v>
      </c>
      <c r="D379" s="148" t="s">
        <v>74</v>
      </c>
      <c r="E379" s="149">
        <v>546.01559999999995</v>
      </c>
      <c r="F379" s="169"/>
      <c r="G379" s="150">
        <f>E379*F379</f>
        <v>0</v>
      </c>
      <c r="H379" s="150">
        <v>0.03</v>
      </c>
      <c r="I379" s="150">
        <f>ROUND(E379*H379,2)</f>
        <v>16.38</v>
      </c>
      <c r="J379" s="150">
        <v>53.269999999999996</v>
      </c>
      <c r="K379" s="150">
        <f>ROUND(E379*J379,2)</f>
        <v>29086.25</v>
      </c>
      <c r="L379" s="150">
        <v>21</v>
      </c>
      <c r="M379" s="150">
        <f>G379*(1+L379/100)</f>
        <v>0</v>
      </c>
      <c r="N379" s="148">
        <v>1.8380000000000001E-2</v>
      </c>
      <c r="O379" s="148">
        <f>ROUND(E379*N379,5)</f>
        <v>10.035769999999999</v>
      </c>
      <c r="P379" s="148">
        <v>0</v>
      </c>
      <c r="Q379" s="148">
        <f>ROUND(E379*P379,5)</f>
        <v>0</v>
      </c>
      <c r="R379" s="148"/>
      <c r="S379" s="148"/>
      <c r="T379" s="151">
        <v>0.13</v>
      </c>
      <c r="U379" s="148">
        <f>ROUND(E379*T379,2)</f>
        <v>70.98</v>
      </c>
      <c r="V379" s="152"/>
      <c r="W379" s="152"/>
      <c r="X379" s="152"/>
      <c r="Y379" s="152"/>
      <c r="Z379" s="152"/>
      <c r="AA379" s="152"/>
      <c r="AB379" s="152"/>
      <c r="AC379" s="152"/>
      <c r="AD379" s="152"/>
      <c r="AE379" s="152" t="s">
        <v>75</v>
      </c>
      <c r="AF379" s="152"/>
      <c r="AG379" s="152"/>
      <c r="AH379" s="152"/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2"/>
      <c r="BB379" s="152"/>
      <c r="BC379" s="152"/>
      <c r="BD379" s="152"/>
      <c r="BE379" s="152"/>
      <c r="BF379" s="152"/>
      <c r="BG379" s="152"/>
      <c r="BH379" s="152"/>
    </row>
    <row r="380" spans="1:60" outlineLevel="1" x14ac:dyDescent="0.2">
      <c r="A380" s="145"/>
      <c r="B380" s="146"/>
      <c r="C380" s="153" t="s">
        <v>436</v>
      </c>
      <c r="D380" s="154"/>
      <c r="E380" s="155">
        <v>546.01559999999995</v>
      </c>
      <c r="F380" s="150"/>
      <c r="G380" s="150"/>
      <c r="H380" s="150"/>
      <c r="I380" s="150"/>
      <c r="J380" s="150"/>
      <c r="K380" s="150"/>
      <c r="L380" s="150"/>
      <c r="M380" s="150"/>
      <c r="N380" s="148"/>
      <c r="O380" s="148"/>
      <c r="P380" s="148"/>
      <c r="Q380" s="148"/>
      <c r="R380" s="148"/>
      <c r="S380" s="148"/>
      <c r="T380" s="151"/>
      <c r="U380" s="148"/>
      <c r="V380" s="152"/>
      <c r="W380" s="152"/>
      <c r="X380" s="152"/>
      <c r="Y380" s="152"/>
      <c r="Z380" s="152"/>
      <c r="AA380" s="152"/>
      <c r="AB380" s="152"/>
      <c r="AC380" s="152"/>
      <c r="AD380" s="152"/>
      <c r="AE380" s="152" t="s">
        <v>76</v>
      </c>
      <c r="AF380" s="152">
        <v>0</v>
      </c>
      <c r="AG380" s="152"/>
      <c r="AH380" s="152"/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AU380" s="152"/>
      <c r="AV380" s="152"/>
      <c r="AW380" s="152"/>
      <c r="AX380" s="152"/>
      <c r="AY380" s="152"/>
      <c r="AZ380" s="152"/>
      <c r="BA380" s="152"/>
      <c r="BB380" s="152"/>
      <c r="BC380" s="152"/>
      <c r="BD380" s="152"/>
      <c r="BE380" s="152"/>
      <c r="BF380" s="152"/>
      <c r="BG380" s="152"/>
      <c r="BH380" s="152"/>
    </row>
    <row r="381" spans="1:60" outlineLevel="1" x14ac:dyDescent="0.2">
      <c r="A381" s="145">
        <v>86</v>
      </c>
      <c r="B381" s="146" t="s">
        <v>120</v>
      </c>
      <c r="C381" s="147" t="s">
        <v>121</v>
      </c>
      <c r="D381" s="148" t="s">
        <v>74</v>
      </c>
      <c r="E381" s="149">
        <v>546.01559999999995</v>
      </c>
      <c r="F381" s="169"/>
      <c r="G381" s="150">
        <f t="shared" ref="G381:G385" si="26">E381*F381</f>
        <v>0</v>
      </c>
      <c r="H381" s="150">
        <v>0</v>
      </c>
      <c r="I381" s="150">
        <f>ROUND(E381*H381,2)</f>
        <v>0</v>
      </c>
      <c r="J381" s="150">
        <v>38.299999999999997</v>
      </c>
      <c r="K381" s="150">
        <f>ROUND(E381*J381,2)</f>
        <v>20912.400000000001</v>
      </c>
      <c r="L381" s="150">
        <v>21</v>
      </c>
      <c r="M381" s="150">
        <f>G381*(1+L381/100)</f>
        <v>0</v>
      </c>
      <c r="N381" s="148">
        <v>0</v>
      </c>
      <c r="O381" s="148">
        <f>ROUND(E381*N381,5)</f>
        <v>0</v>
      </c>
      <c r="P381" s="148">
        <v>0</v>
      </c>
      <c r="Q381" s="148">
        <f>ROUND(E381*P381,5)</f>
        <v>0</v>
      </c>
      <c r="R381" s="148"/>
      <c r="S381" s="148"/>
      <c r="T381" s="151">
        <v>0.112</v>
      </c>
      <c r="U381" s="148">
        <f>ROUND(E381*T381,2)</f>
        <v>61.15</v>
      </c>
      <c r="V381" s="152"/>
      <c r="W381" s="152"/>
      <c r="X381" s="152"/>
      <c r="Y381" s="152"/>
      <c r="Z381" s="152"/>
      <c r="AA381" s="152"/>
      <c r="AB381" s="152"/>
      <c r="AC381" s="152"/>
      <c r="AD381" s="152"/>
      <c r="AE381" s="152" t="s">
        <v>75</v>
      </c>
      <c r="AF381" s="152"/>
      <c r="AG381" s="152"/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2"/>
      <c r="BB381" s="152"/>
      <c r="BC381" s="152"/>
      <c r="BD381" s="152"/>
      <c r="BE381" s="152"/>
      <c r="BF381" s="152"/>
      <c r="BG381" s="152"/>
      <c r="BH381" s="152"/>
    </row>
    <row r="382" spans="1:60" outlineLevel="1" x14ac:dyDescent="0.2">
      <c r="A382" s="145"/>
      <c r="B382" s="146"/>
      <c r="C382" s="153" t="s">
        <v>436</v>
      </c>
      <c r="D382" s="154"/>
      <c r="E382" s="155">
        <v>546.01559999999995</v>
      </c>
      <c r="F382" s="150"/>
      <c r="G382" s="150"/>
      <c r="H382" s="150"/>
      <c r="I382" s="150"/>
      <c r="J382" s="150"/>
      <c r="K382" s="150"/>
      <c r="L382" s="150"/>
      <c r="M382" s="150"/>
      <c r="N382" s="148"/>
      <c r="O382" s="148"/>
      <c r="P382" s="148"/>
      <c r="Q382" s="148"/>
      <c r="R382" s="148"/>
      <c r="S382" s="148"/>
      <c r="T382" s="151"/>
      <c r="U382" s="148"/>
      <c r="V382" s="152"/>
      <c r="W382" s="152"/>
      <c r="X382" s="152"/>
      <c r="Y382" s="152"/>
      <c r="Z382" s="152"/>
      <c r="AA382" s="152"/>
      <c r="AB382" s="152"/>
      <c r="AC382" s="152"/>
      <c r="AD382" s="152"/>
      <c r="AE382" s="152" t="s">
        <v>76</v>
      </c>
      <c r="AF382" s="152">
        <v>0</v>
      </c>
      <c r="AG382" s="152"/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outlineLevel="1" x14ac:dyDescent="0.2">
      <c r="A383" s="145">
        <v>87</v>
      </c>
      <c r="B383" s="146" t="s">
        <v>122</v>
      </c>
      <c r="C383" s="147" t="s">
        <v>123</v>
      </c>
      <c r="D383" s="148" t="s">
        <v>74</v>
      </c>
      <c r="E383" s="149">
        <v>1092.0311999999999</v>
      </c>
      <c r="F383" s="169"/>
      <c r="G383" s="150">
        <f t="shared" si="26"/>
        <v>0</v>
      </c>
      <c r="H383" s="150">
        <v>26.44</v>
      </c>
      <c r="I383" s="150">
        <f>ROUND(E383*H383,2)</f>
        <v>28873.3</v>
      </c>
      <c r="J383" s="150">
        <v>2.0599999999999987</v>
      </c>
      <c r="K383" s="150">
        <f>ROUND(E383*J383,2)</f>
        <v>2249.58</v>
      </c>
      <c r="L383" s="150">
        <v>21</v>
      </c>
      <c r="M383" s="150">
        <f>G383*(1+L383/100)</f>
        <v>0</v>
      </c>
      <c r="N383" s="148">
        <v>8.4999999999999995E-4</v>
      </c>
      <c r="O383" s="148">
        <f>ROUND(E383*N383,5)</f>
        <v>0.92823</v>
      </c>
      <c r="P383" s="148">
        <v>0</v>
      </c>
      <c r="Q383" s="148">
        <f>ROUND(E383*P383,5)</f>
        <v>0</v>
      </c>
      <c r="R383" s="148"/>
      <c r="S383" s="148"/>
      <c r="T383" s="151">
        <v>6.0000000000000001E-3</v>
      </c>
      <c r="U383" s="148">
        <f>ROUND(E383*T383,2)</f>
        <v>6.55</v>
      </c>
      <c r="V383" s="152"/>
      <c r="W383" s="152"/>
      <c r="X383" s="152"/>
      <c r="Y383" s="152"/>
      <c r="Z383" s="152"/>
      <c r="AA383" s="152"/>
      <c r="AB383" s="152"/>
      <c r="AC383" s="152"/>
      <c r="AD383" s="152"/>
      <c r="AE383" s="152" t="s">
        <v>75</v>
      </c>
      <c r="AF383" s="152"/>
      <c r="AG383" s="152"/>
      <c r="AH383" s="152"/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AU383" s="152"/>
      <c r="AV383" s="152"/>
      <c r="AW383" s="152"/>
      <c r="AX383" s="152"/>
      <c r="AY383" s="152"/>
      <c r="AZ383" s="152"/>
      <c r="BA383" s="152"/>
      <c r="BB383" s="152"/>
      <c r="BC383" s="152"/>
      <c r="BD383" s="152"/>
      <c r="BE383" s="152"/>
      <c r="BF383" s="152"/>
      <c r="BG383" s="152"/>
      <c r="BH383" s="152"/>
    </row>
    <row r="384" spans="1:60" outlineLevel="1" x14ac:dyDescent="0.2">
      <c r="A384" s="145"/>
      <c r="B384" s="146"/>
      <c r="C384" s="153" t="s">
        <v>437</v>
      </c>
      <c r="D384" s="154"/>
      <c r="E384" s="155">
        <v>1092.0311999999999</v>
      </c>
      <c r="F384" s="150"/>
      <c r="G384" s="150"/>
      <c r="H384" s="150"/>
      <c r="I384" s="150"/>
      <c r="J384" s="150"/>
      <c r="K384" s="150"/>
      <c r="L384" s="150"/>
      <c r="M384" s="150"/>
      <c r="N384" s="148"/>
      <c r="O384" s="148"/>
      <c r="P384" s="148"/>
      <c r="Q384" s="148"/>
      <c r="R384" s="148"/>
      <c r="S384" s="148"/>
      <c r="T384" s="151"/>
      <c r="U384" s="148"/>
      <c r="V384" s="152"/>
      <c r="W384" s="152"/>
      <c r="X384" s="152"/>
      <c r="Y384" s="152"/>
      <c r="Z384" s="152"/>
      <c r="AA384" s="152"/>
      <c r="AB384" s="152"/>
      <c r="AC384" s="152"/>
      <c r="AD384" s="152"/>
      <c r="AE384" s="152" t="s">
        <v>76</v>
      </c>
      <c r="AF384" s="152">
        <v>0</v>
      </c>
      <c r="AG384" s="152"/>
      <c r="AH384" s="152"/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 outlineLevel="1" x14ac:dyDescent="0.2">
      <c r="A385" s="145">
        <v>88</v>
      </c>
      <c r="B385" s="146" t="s">
        <v>438</v>
      </c>
      <c r="C385" s="147" t="s">
        <v>439</v>
      </c>
      <c r="D385" s="148" t="s">
        <v>74</v>
      </c>
      <c r="E385" s="149">
        <v>20</v>
      </c>
      <c r="F385" s="169"/>
      <c r="G385" s="150">
        <f t="shared" si="26"/>
        <v>0</v>
      </c>
      <c r="H385" s="150">
        <v>76.150000000000006</v>
      </c>
      <c r="I385" s="150">
        <f>ROUND(E385*H385,2)</f>
        <v>1523</v>
      </c>
      <c r="J385" s="150">
        <v>88.85</v>
      </c>
      <c r="K385" s="150">
        <f>ROUND(E385*J385,2)</f>
        <v>1777</v>
      </c>
      <c r="L385" s="150">
        <v>21</v>
      </c>
      <c r="M385" s="150">
        <f>G385*(1+L385/100)</f>
        <v>0</v>
      </c>
      <c r="N385" s="148">
        <v>5.9199999999999999E-3</v>
      </c>
      <c r="O385" s="148">
        <f>ROUND(E385*N385,5)</f>
        <v>0.11840000000000001</v>
      </c>
      <c r="P385" s="148">
        <v>0</v>
      </c>
      <c r="Q385" s="148">
        <f>ROUND(E385*P385,5)</f>
        <v>0</v>
      </c>
      <c r="R385" s="148"/>
      <c r="S385" s="148"/>
      <c r="T385" s="151">
        <v>0.26</v>
      </c>
      <c r="U385" s="148">
        <f>ROUND(E385*T385,2)</f>
        <v>5.2</v>
      </c>
      <c r="V385" s="152"/>
      <c r="W385" s="152"/>
      <c r="X385" s="152"/>
      <c r="Y385" s="152"/>
      <c r="Z385" s="152"/>
      <c r="AA385" s="152"/>
      <c r="AB385" s="152"/>
      <c r="AC385" s="152"/>
      <c r="AD385" s="152"/>
      <c r="AE385" s="152" t="s">
        <v>75</v>
      </c>
      <c r="AF385" s="152"/>
      <c r="AG385" s="152"/>
      <c r="AH385" s="152"/>
      <c r="AI385" s="152"/>
      <c r="AJ385" s="152"/>
      <c r="AK385" s="152"/>
      <c r="AL385" s="152"/>
      <c r="AM385" s="152"/>
      <c r="AN385" s="152"/>
      <c r="AO385" s="152"/>
      <c r="AP385" s="152"/>
      <c r="AQ385" s="152"/>
      <c r="AR385" s="152"/>
      <c r="AS385" s="152"/>
      <c r="AT385" s="152"/>
      <c r="AU385" s="152"/>
      <c r="AV385" s="152"/>
      <c r="AW385" s="152"/>
      <c r="AX385" s="152"/>
      <c r="AY385" s="152"/>
      <c r="AZ385" s="152"/>
      <c r="BA385" s="152"/>
      <c r="BB385" s="152"/>
      <c r="BC385" s="152"/>
      <c r="BD385" s="152"/>
      <c r="BE385" s="152"/>
      <c r="BF385" s="152"/>
      <c r="BG385" s="152"/>
      <c r="BH385" s="152"/>
    </row>
    <row r="386" spans="1:60" x14ac:dyDescent="0.2">
      <c r="A386" s="156" t="s">
        <v>71</v>
      </c>
      <c r="B386" s="157" t="s">
        <v>440</v>
      </c>
      <c r="C386" s="158" t="s">
        <v>441</v>
      </c>
      <c r="D386" s="159"/>
      <c r="E386" s="160"/>
      <c r="F386" s="161"/>
      <c r="G386" s="161">
        <f>SUMIF(AE387:AE401,"&lt;&gt;NOR",G387:G401)</f>
        <v>0</v>
      </c>
      <c r="H386" s="161"/>
      <c r="I386" s="161">
        <f>SUM(I387:I401)</f>
        <v>1786.66</v>
      </c>
      <c r="J386" s="161"/>
      <c r="K386" s="161">
        <f>SUM(K387:K401)</f>
        <v>13926.329999999998</v>
      </c>
      <c r="L386" s="161"/>
      <c r="M386" s="161">
        <f>SUM(M387:M401)</f>
        <v>0</v>
      </c>
      <c r="N386" s="159"/>
      <c r="O386" s="159">
        <f>SUM(O387:O401)</f>
        <v>7.493000000000001E-2</v>
      </c>
      <c r="P386" s="159"/>
      <c r="Q386" s="159">
        <f>SUM(Q387:Q401)</f>
        <v>10.29172</v>
      </c>
      <c r="R386" s="159"/>
      <c r="S386" s="159"/>
      <c r="T386" s="162"/>
      <c r="U386" s="159">
        <f>SUM(U387:U401)</f>
        <v>42.779999999999994</v>
      </c>
      <c r="AE386" t="s">
        <v>73</v>
      </c>
    </row>
    <row r="387" spans="1:60" outlineLevel="1" x14ac:dyDescent="0.2">
      <c r="A387" s="145">
        <v>89</v>
      </c>
      <c r="B387" s="146" t="s">
        <v>442</v>
      </c>
      <c r="C387" s="147" t="s">
        <v>443</v>
      </c>
      <c r="D387" s="148" t="s">
        <v>74</v>
      </c>
      <c r="E387" s="149">
        <v>75.043950000000009</v>
      </c>
      <c r="F387" s="169"/>
      <c r="G387" s="150">
        <f>E387*F387</f>
        <v>0</v>
      </c>
      <c r="H387" s="150">
        <v>16.48</v>
      </c>
      <c r="I387" s="150">
        <f>ROUND(E387*H387,2)</f>
        <v>1236.72</v>
      </c>
      <c r="J387" s="150">
        <v>102.02</v>
      </c>
      <c r="K387" s="150">
        <f>ROUND(E387*J387,2)</f>
        <v>7655.98</v>
      </c>
      <c r="L387" s="150">
        <v>21</v>
      </c>
      <c r="M387" s="150">
        <f>G387*(1+L387/100)</f>
        <v>0</v>
      </c>
      <c r="N387" s="148">
        <v>6.8999999999999997E-4</v>
      </c>
      <c r="O387" s="148">
        <f>ROUND(E387*N387,5)</f>
        <v>5.178E-2</v>
      </c>
      <c r="P387" s="148">
        <v>3.4000000000000002E-2</v>
      </c>
      <c r="Q387" s="148">
        <f>ROUND(E387*P387,5)</f>
        <v>2.5514899999999998</v>
      </c>
      <c r="R387" s="148"/>
      <c r="S387" s="148"/>
      <c r="T387" s="151">
        <v>0.32700000000000001</v>
      </c>
      <c r="U387" s="148">
        <f>ROUND(E387*T387,2)</f>
        <v>24.54</v>
      </c>
      <c r="V387" s="152"/>
      <c r="W387" s="152"/>
      <c r="X387" s="152"/>
      <c r="Y387" s="152"/>
      <c r="Z387" s="152"/>
      <c r="AA387" s="152"/>
      <c r="AB387" s="152"/>
      <c r="AC387" s="152"/>
      <c r="AD387" s="152"/>
      <c r="AE387" s="152" t="s">
        <v>75</v>
      </c>
      <c r="AF387" s="152"/>
      <c r="AG387" s="152"/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52"/>
      <c r="BB387" s="152"/>
      <c r="BC387" s="152"/>
      <c r="BD387" s="152"/>
      <c r="BE387" s="152"/>
      <c r="BF387" s="152"/>
      <c r="BG387" s="152"/>
      <c r="BH387" s="152"/>
    </row>
    <row r="388" spans="1:60" outlineLevel="1" x14ac:dyDescent="0.2">
      <c r="A388" s="145"/>
      <c r="B388" s="146"/>
      <c r="C388" s="153" t="s">
        <v>444</v>
      </c>
      <c r="D388" s="154"/>
      <c r="E388" s="155">
        <v>26.12595</v>
      </c>
      <c r="F388" s="150"/>
      <c r="G388" s="150"/>
      <c r="H388" s="150"/>
      <c r="I388" s="150"/>
      <c r="J388" s="150"/>
      <c r="K388" s="150"/>
      <c r="L388" s="150"/>
      <c r="M388" s="150"/>
      <c r="N388" s="148"/>
      <c r="O388" s="148"/>
      <c r="P388" s="148"/>
      <c r="Q388" s="148"/>
      <c r="R388" s="148"/>
      <c r="S388" s="148"/>
      <c r="T388" s="151"/>
      <c r="U388" s="148"/>
      <c r="V388" s="152"/>
      <c r="W388" s="152"/>
      <c r="X388" s="152"/>
      <c r="Y388" s="152"/>
      <c r="Z388" s="152"/>
      <c r="AA388" s="152"/>
      <c r="AB388" s="152"/>
      <c r="AC388" s="152"/>
      <c r="AD388" s="152"/>
      <c r="AE388" s="152" t="s">
        <v>76</v>
      </c>
      <c r="AF388" s="152">
        <v>0</v>
      </c>
      <c r="AG388" s="152"/>
      <c r="AH388" s="152"/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AU388" s="152"/>
      <c r="AV388" s="152"/>
      <c r="AW388" s="152"/>
      <c r="AX388" s="152"/>
      <c r="AY388" s="152"/>
      <c r="AZ388" s="152"/>
      <c r="BA388" s="152"/>
      <c r="BB388" s="152"/>
      <c r="BC388" s="152"/>
      <c r="BD388" s="152"/>
      <c r="BE388" s="152"/>
      <c r="BF388" s="152"/>
      <c r="BG388" s="152"/>
      <c r="BH388" s="152"/>
    </row>
    <row r="389" spans="1:60" outlineLevel="1" x14ac:dyDescent="0.2">
      <c r="A389" s="145"/>
      <c r="B389" s="146"/>
      <c r="C389" s="153" t="s">
        <v>445</v>
      </c>
      <c r="D389" s="154"/>
      <c r="E389" s="155">
        <v>14.452999999999999</v>
      </c>
      <c r="F389" s="150"/>
      <c r="G389" s="150"/>
      <c r="H389" s="150"/>
      <c r="I389" s="150"/>
      <c r="J389" s="150"/>
      <c r="K389" s="150"/>
      <c r="L389" s="150"/>
      <c r="M389" s="150"/>
      <c r="N389" s="148"/>
      <c r="O389" s="148"/>
      <c r="P389" s="148"/>
      <c r="Q389" s="148"/>
      <c r="R389" s="148"/>
      <c r="S389" s="148"/>
      <c r="T389" s="151"/>
      <c r="U389" s="148"/>
      <c r="V389" s="152"/>
      <c r="W389" s="152"/>
      <c r="X389" s="152"/>
      <c r="Y389" s="152"/>
      <c r="Z389" s="152"/>
      <c r="AA389" s="152"/>
      <c r="AB389" s="152"/>
      <c r="AC389" s="152"/>
      <c r="AD389" s="152"/>
      <c r="AE389" s="152" t="s">
        <v>76</v>
      </c>
      <c r="AF389" s="152">
        <v>0</v>
      </c>
      <c r="AG389" s="152"/>
      <c r="AH389" s="152"/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2"/>
      <c r="BB389" s="152"/>
      <c r="BC389" s="152"/>
      <c r="BD389" s="152"/>
      <c r="BE389" s="152"/>
      <c r="BF389" s="152"/>
      <c r="BG389" s="152"/>
      <c r="BH389" s="152"/>
    </row>
    <row r="390" spans="1:60" outlineLevel="1" x14ac:dyDescent="0.2">
      <c r="A390" s="145"/>
      <c r="B390" s="146"/>
      <c r="C390" s="153" t="s">
        <v>446</v>
      </c>
      <c r="D390" s="154"/>
      <c r="E390" s="155">
        <v>6.84</v>
      </c>
      <c r="F390" s="150"/>
      <c r="G390" s="150"/>
      <c r="H390" s="150"/>
      <c r="I390" s="150"/>
      <c r="J390" s="150"/>
      <c r="K390" s="150"/>
      <c r="L390" s="150"/>
      <c r="M390" s="150"/>
      <c r="N390" s="148"/>
      <c r="O390" s="148"/>
      <c r="P390" s="148"/>
      <c r="Q390" s="148"/>
      <c r="R390" s="148"/>
      <c r="S390" s="148"/>
      <c r="T390" s="151"/>
      <c r="U390" s="148"/>
      <c r="V390" s="152"/>
      <c r="W390" s="152"/>
      <c r="X390" s="152"/>
      <c r="Y390" s="152"/>
      <c r="Z390" s="152"/>
      <c r="AA390" s="152"/>
      <c r="AB390" s="152"/>
      <c r="AC390" s="152"/>
      <c r="AD390" s="152"/>
      <c r="AE390" s="152" t="s">
        <v>76</v>
      </c>
      <c r="AF390" s="152">
        <v>0</v>
      </c>
      <c r="AG390" s="152"/>
      <c r="AH390" s="152"/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2"/>
      <c r="BB390" s="152"/>
      <c r="BC390" s="152"/>
      <c r="BD390" s="152"/>
      <c r="BE390" s="152"/>
      <c r="BF390" s="152"/>
      <c r="BG390" s="152"/>
      <c r="BH390" s="152"/>
    </row>
    <row r="391" spans="1:60" outlineLevel="1" x14ac:dyDescent="0.2">
      <c r="A391" s="145"/>
      <c r="B391" s="146"/>
      <c r="C391" s="153" t="s">
        <v>447</v>
      </c>
      <c r="D391" s="154"/>
      <c r="E391" s="155">
        <v>18.024999999999999</v>
      </c>
      <c r="F391" s="150"/>
      <c r="G391" s="150"/>
      <c r="H391" s="150"/>
      <c r="I391" s="150"/>
      <c r="J391" s="150"/>
      <c r="K391" s="150"/>
      <c r="L391" s="150"/>
      <c r="M391" s="150"/>
      <c r="N391" s="148"/>
      <c r="O391" s="148"/>
      <c r="P391" s="148"/>
      <c r="Q391" s="148"/>
      <c r="R391" s="148"/>
      <c r="S391" s="148"/>
      <c r="T391" s="151"/>
      <c r="U391" s="148"/>
      <c r="V391" s="152"/>
      <c r="W391" s="152"/>
      <c r="X391" s="152"/>
      <c r="Y391" s="152"/>
      <c r="Z391" s="152"/>
      <c r="AA391" s="152"/>
      <c r="AB391" s="152"/>
      <c r="AC391" s="152"/>
      <c r="AD391" s="152"/>
      <c r="AE391" s="152" t="s">
        <v>76</v>
      </c>
      <c r="AF391" s="152">
        <v>0</v>
      </c>
      <c r="AG391" s="152"/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52"/>
      <c r="BB391" s="152"/>
      <c r="BC391" s="152"/>
      <c r="BD391" s="152"/>
      <c r="BE391" s="152"/>
      <c r="BF391" s="152"/>
      <c r="BG391" s="152"/>
      <c r="BH391" s="152"/>
    </row>
    <row r="392" spans="1:60" outlineLevel="1" x14ac:dyDescent="0.2">
      <c r="A392" s="145"/>
      <c r="B392" s="146"/>
      <c r="C392" s="153" t="s">
        <v>448</v>
      </c>
      <c r="D392" s="154"/>
      <c r="E392" s="155">
        <v>9.6</v>
      </c>
      <c r="F392" s="150"/>
      <c r="G392" s="150"/>
      <c r="H392" s="150"/>
      <c r="I392" s="150"/>
      <c r="J392" s="150"/>
      <c r="K392" s="150"/>
      <c r="L392" s="150"/>
      <c r="M392" s="150"/>
      <c r="N392" s="148"/>
      <c r="O392" s="148"/>
      <c r="P392" s="148"/>
      <c r="Q392" s="148"/>
      <c r="R392" s="148"/>
      <c r="S392" s="148"/>
      <c r="T392" s="151"/>
      <c r="U392" s="148"/>
      <c r="V392" s="152"/>
      <c r="W392" s="152"/>
      <c r="X392" s="152"/>
      <c r="Y392" s="152"/>
      <c r="Z392" s="152"/>
      <c r="AA392" s="152"/>
      <c r="AB392" s="152"/>
      <c r="AC392" s="152"/>
      <c r="AD392" s="152"/>
      <c r="AE392" s="152" t="s">
        <v>76</v>
      </c>
      <c r="AF392" s="152">
        <v>0</v>
      </c>
      <c r="AG392" s="152"/>
      <c r="AH392" s="152"/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outlineLevel="1" x14ac:dyDescent="0.2">
      <c r="A393" s="145">
        <v>90</v>
      </c>
      <c r="B393" s="146" t="s">
        <v>449</v>
      </c>
      <c r="C393" s="147" t="s">
        <v>450</v>
      </c>
      <c r="D393" s="148" t="s">
        <v>74</v>
      </c>
      <c r="E393" s="149">
        <v>26.357500000000002</v>
      </c>
      <c r="F393" s="169"/>
      <c r="G393" s="150">
        <f t="shared" ref="G393:G400" si="27">E393*F393</f>
        <v>0</v>
      </c>
      <c r="H393" s="150">
        <v>13.29</v>
      </c>
      <c r="I393" s="150">
        <f>ROUND(E393*H393,2)</f>
        <v>350.29</v>
      </c>
      <c r="J393" s="150">
        <v>107.71000000000001</v>
      </c>
      <c r="K393" s="150">
        <f>ROUND(E393*J393,2)</f>
        <v>2838.97</v>
      </c>
      <c r="L393" s="150">
        <v>21</v>
      </c>
      <c r="M393" s="150">
        <f>G393*(1+L393/100)</f>
        <v>0</v>
      </c>
      <c r="N393" s="148">
        <v>5.5999999999999995E-4</v>
      </c>
      <c r="O393" s="148">
        <f>ROUND(E393*N393,5)</f>
        <v>1.4760000000000001E-2</v>
      </c>
      <c r="P393" s="148">
        <v>6.6000000000000003E-2</v>
      </c>
      <c r="Q393" s="148">
        <f>ROUND(E393*P393,5)</f>
        <v>1.7396</v>
      </c>
      <c r="R393" s="148"/>
      <c r="S393" s="148"/>
      <c r="T393" s="151">
        <v>0.34699999999999998</v>
      </c>
      <c r="U393" s="148">
        <f>ROUND(E393*T393,2)</f>
        <v>9.15</v>
      </c>
      <c r="V393" s="152"/>
      <c r="W393" s="152"/>
      <c r="X393" s="152"/>
      <c r="Y393" s="152"/>
      <c r="Z393" s="152"/>
      <c r="AA393" s="152"/>
      <c r="AB393" s="152"/>
      <c r="AC393" s="152"/>
      <c r="AD393" s="152"/>
      <c r="AE393" s="152" t="s">
        <v>75</v>
      </c>
      <c r="AF393" s="152"/>
      <c r="AG393" s="152"/>
      <c r="AH393" s="152"/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AU393" s="152"/>
      <c r="AV393" s="152"/>
      <c r="AW393" s="152"/>
      <c r="AX393" s="152"/>
      <c r="AY393" s="152"/>
      <c r="AZ393" s="152"/>
      <c r="BA393" s="152"/>
      <c r="BB393" s="152"/>
      <c r="BC393" s="152"/>
      <c r="BD393" s="152"/>
      <c r="BE393" s="152"/>
      <c r="BF393" s="152"/>
      <c r="BG393" s="152"/>
      <c r="BH393" s="152"/>
    </row>
    <row r="394" spans="1:60" outlineLevel="1" x14ac:dyDescent="0.2">
      <c r="A394" s="145"/>
      <c r="B394" s="146"/>
      <c r="C394" s="153" t="s">
        <v>451</v>
      </c>
      <c r="D394" s="154"/>
      <c r="E394" s="155">
        <v>26.357500000000002</v>
      </c>
      <c r="F394" s="150"/>
      <c r="G394" s="150"/>
      <c r="H394" s="150"/>
      <c r="I394" s="150"/>
      <c r="J394" s="150"/>
      <c r="K394" s="150"/>
      <c r="L394" s="150"/>
      <c r="M394" s="150"/>
      <c r="N394" s="148"/>
      <c r="O394" s="148"/>
      <c r="P394" s="148"/>
      <c r="Q394" s="148"/>
      <c r="R394" s="148"/>
      <c r="S394" s="148"/>
      <c r="T394" s="151"/>
      <c r="U394" s="148"/>
      <c r="V394" s="152"/>
      <c r="W394" s="152"/>
      <c r="X394" s="152"/>
      <c r="Y394" s="152"/>
      <c r="Z394" s="152"/>
      <c r="AA394" s="152"/>
      <c r="AB394" s="152"/>
      <c r="AC394" s="152"/>
      <c r="AD394" s="152"/>
      <c r="AE394" s="152" t="s">
        <v>76</v>
      </c>
      <c r="AF394" s="152">
        <v>0</v>
      </c>
      <c r="AG394" s="152"/>
      <c r="AH394" s="152"/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AU394" s="152"/>
      <c r="AV394" s="152"/>
      <c r="AW394" s="152"/>
      <c r="AX394" s="152"/>
      <c r="AY394" s="152"/>
      <c r="AZ394" s="152"/>
      <c r="BA394" s="152"/>
      <c r="BB394" s="152"/>
      <c r="BC394" s="152"/>
      <c r="BD394" s="152"/>
      <c r="BE394" s="152"/>
      <c r="BF394" s="152"/>
      <c r="BG394" s="152"/>
      <c r="BH394" s="152"/>
    </row>
    <row r="395" spans="1:60" outlineLevel="1" x14ac:dyDescent="0.2">
      <c r="A395" s="145">
        <v>91</v>
      </c>
      <c r="B395" s="146" t="s">
        <v>452</v>
      </c>
      <c r="C395" s="147" t="s">
        <v>453</v>
      </c>
      <c r="D395" s="148" t="s">
        <v>74</v>
      </c>
      <c r="E395" s="149">
        <v>1.8244999999999998</v>
      </c>
      <c r="F395" s="169"/>
      <c r="G395" s="150">
        <f t="shared" si="27"/>
        <v>0</v>
      </c>
      <c r="H395" s="150">
        <v>27.85</v>
      </c>
      <c r="I395" s="150">
        <f>ROUND(E395*H395,2)</f>
        <v>50.81</v>
      </c>
      <c r="J395" s="150">
        <v>290.64999999999998</v>
      </c>
      <c r="K395" s="150">
        <f>ROUND(E395*J395,2)</f>
        <v>530.29</v>
      </c>
      <c r="L395" s="150">
        <v>21</v>
      </c>
      <c r="M395" s="150">
        <f>G395*(1+L395/100)</f>
        <v>0</v>
      </c>
      <c r="N395" s="148">
        <v>1.17E-3</v>
      </c>
      <c r="O395" s="148">
        <f>ROUND(E395*N395,5)</f>
        <v>2.1299999999999999E-3</v>
      </c>
      <c r="P395" s="148">
        <v>7.5999999999999998E-2</v>
      </c>
      <c r="Q395" s="148">
        <f>ROUND(E395*P395,5)</f>
        <v>0.13866000000000001</v>
      </c>
      <c r="R395" s="148"/>
      <c r="S395" s="148"/>
      <c r="T395" s="151">
        <v>0.93899999999999995</v>
      </c>
      <c r="U395" s="148">
        <f>ROUND(E395*T395,2)</f>
        <v>1.71</v>
      </c>
      <c r="V395" s="152"/>
      <c r="W395" s="152"/>
      <c r="X395" s="152"/>
      <c r="Y395" s="152"/>
      <c r="Z395" s="152"/>
      <c r="AA395" s="152"/>
      <c r="AB395" s="152"/>
      <c r="AC395" s="152"/>
      <c r="AD395" s="152"/>
      <c r="AE395" s="152" t="s">
        <v>75</v>
      </c>
      <c r="AF395" s="152"/>
      <c r="AG395" s="152"/>
      <c r="AH395" s="152"/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outlineLevel="1" x14ac:dyDescent="0.2">
      <c r="A396" s="145"/>
      <c r="B396" s="146"/>
      <c r="C396" s="153" t="s">
        <v>454</v>
      </c>
      <c r="D396" s="154"/>
      <c r="E396" s="155">
        <v>1.8245</v>
      </c>
      <c r="F396" s="150"/>
      <c r="G396" s="150"/>
      <c r="H396" s="150"/>
      <c r="I396" s="150"/>
      <c r="J396" s="150"/>
      <c r="K396" s="150"/>
      <c r="L396" s="150"/>
      <c r="M396" s="150"/>
      <c r="N396" s="148"/>
      <c r="O396" s="148"/>
      <c r="P396" s="148"/>
      <c r="Q396" s="148"/>
      <c r="R396" s="148"/>
      <c r="S396" s="148"/>
      <c r="T396" s="151"/>
      <c r="U396" s="148"/>
      <c r="V396" s="152"/>
      <c r="W396" s="152"/>
      <c r="X396" s="152"/>
      <c r="Y396" s="152"/>
      <c r="Z396" s="152"/>
      <c r="AA396" s="152"/>
      <c r="AB396" s="152"/>
      <c r="AC396" s="152"/>
      <c r="AD396" s="152"/>
      <c r="AE396" s="152" t="s">
        <v>76</v>
      </c>
      <c r="AF396" s="152">
        <v>0</v>
      </c>
      <c r="AG396" s="152"/>
      <c r="AH396" s="152"/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AU396" s="152"/>
      <c r="AV396" s="152"/>
      <c r="AW396" s="152"/>
      <c r="AX396" s="152"/>
      <c r="AY396" s="152"/>
      <c r="AZ396" s="152"/>
      <c r="BA396" s="152"/>
      <c r="BB396" s="152"/>
      <c r="BC396" s="152"/>
      <c r="BD396" s="152"/>
      <c r="BE396" s="152"/>
      <c r="BF396" s="152"/>
      <c r="BG396" s="152"/>
      <c r="BH396" s="152"/>
    </row>
    <row r="397" spans="1:60" outlineLevel="1" x14ac:dyDescent="0.2">
      <c r="A397" s="145">
        <v>92</v>
      </c>
      <c r="B397" s="146" t="s">
        <v>455</v>
      </c>
      <c r="C397" s="147" t="s">
        <v>456</v>
      </c>
      <c r="D397" s="148" t="s">
        <v>74</v>
      </c>
      <c r="E397" s="149">
        <v>2.19</v>
      </c>
      <c r="F397" s="169"/>
      <c r="G397" s="150">
        <f t="shared" si="27"/>
        <v>0</v>
      </c>
      <c r="H397" s="150">
        <v>23.81</v>
      </c>
      <c r="I397" s="150">
        <f>ROUND(E397*H397,2)</f>
        <v>52.14</v>
      </c>
      <c r="J397" s="150">
        <v>222.69</v>
      </c>
      <c r="K397" s="150">
        <f>ROUND(E397*J397,2)</f>
        <v>487.69</v>
      </c>
      <c r="L397" s="150">
        <v>21</v>
      </c>
      <c r="M397" s="150">
        <f>G397*(1+L397/100)</f>
        <v>0</v>
      </c>
      <c r="N397" s="148">
        <v>1E-3</v>
      </c>
      <c r="O397" s="148">
        <f>ROUND(E397*N397,5)</f>
        <v>2.1900000000000001E-3</v>
      </c>
      <c r="P397" s="148">
        <v>6.3E-2</v>
      </c>
      <c r="Q397" s="148">
        <f>ROUND(E397*P397,5)</f>
        <v>0.13797000000000001</v>
      </c>
      <c r="R397" s="148"/>
      <c r="S397" s="148"/>
      <c r="T397" s="151">
        <v>0.71799999999999997</v>
      </c>
      <c r="U397" s="148">
        <f>ROUND(E397*T397,2)</f>
        <v>1.57</v>
      </c>
      <c r="V397" s="152"/>
      <c r="W397" s="152"/>
      <c r="X397" s="152"/>
      <c r="Y397" s="152"/>
      <c r="Z397" s="152"/>
      <c r="AA397" s="152"/>
      <c r="AB397" s="152"/>
      <c r="AC397" s="152"/>
      <c r="AD397" s="152"/>
      <c r="AE397" s="152" t="s">
        <v>75</v>
      </c>
      <c r="AF397" s="152"/>
      <c r="AG397" s="152"/>
      <c r="AH397" s="152"/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AU397" s="152"/>
      <c r="AV397" s="152"/>
      <c r="AW397" s="152"/>
      <c r="AX397" s="152"/>
      <c r="AY397" s="152"/>
      <c r="AZ397" s="152"/>
      <c r="BA397" s="152"/>
      <c r="BB397" s="152"/>
      <c r="BC397" s="152"/>
      <c r="BD397" s="152"/>
      <c r="BE397" s="152"/>
      <c r="BF397" s="152"/>
      <c r="BG397" s="152"/>
      <c r="BH397" s="152"/>
    </row>
    <row r="398" spans="1:60" outlineLevel="1" x14ac:dyDescent="0.2">
      <c r="A398" s="145">
        <v>93</v>
      </c>
      <c r="B398" s="146" t="s">
        <v>457</v>
      </c>
      <c r="C398" s="147" t="s">
        <v>458</v>
      </c>
      <c r="D398" s="148" t="s">
        <v>91</v>
      </c>
      <c r="E398" s="149">
        <v>2</v>
      </c>
      <c r="F398" s="169"/>
      <c r="G398" s="150">
        <f t="shared" si="27"/>
        <v>0</v>
      </c>
      <c r="H398" s="150">
        <v>0</v>
      </c>
      <c r="I398" s="150">
        <f>ROUND(E398*H398,2)</f>
        <v>0</v>
      </c>
      <c r="J398" s="150">
        <v>125.5</v>
      </c>
      <c r="K398" s="150">
        <f>ROUND(E398*J398,2)</f>
        <v>251</v>
      </c>
      <c r="L398" s="150">
        <v>21</v>
      </c>
      <c r="M398" s="150">
        <f>G398*(1+L398/100)</f>
        <v>0</v>
      </c>
      <c r="N398" s="148">
        <v>0</v>
      </c>
      <c r="O398" s="148">
        <f>ROUND(E398*N398,5)</f>
        <v>0</v>
      </c>
      <c r="P398" s="148">
        <v>0</v>
      </c>
      <c r="Q398" s="148">
        <f>ROUND(E398*P398,5)</f>
        <v>0</v>
      </c>
      <c r="R398" s="148"/>
      <c r="S398" s="148"/>
      <c r="T398" s="151">
        <v>0.41</v>
      </c>
      <c r="U398" s="148">
        <f>ROUND(E398*T398,2)</f>
        <v>0.82</v>
      </c>
      <c r="V398" s="152"/>
      <c r="W398" s="152"/>
      <c r="X398" s="152"/>
      <c r="Y398" s="152"/>
      <c r="Z398" s="152"/>
      <c r="AA398" s="152"/>
      <c r="AB398" s="152"/>
      <c r="AC398" s="152"/>
      <c r="AD398" s="152"/>
      <c r="AE398" s="152" t="s">
        <v>75</v>
      </c>
      <c r="AF398" s="152"/>
      <c r="AG398" s="152"/>
      <c r="AH398" s="152"/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AU398" s="152"/>
      <c r="AV398" s="152"/>
      <c r="AW398" s="152"/>
      <c r="AX398" s="152"/>
      <c r="AY398" s="152"/>
      <c r="AZ398" s="152"/>
      <c r="BA398" s="152"/>
      <c r="BB398" s="152"/>
      <c r="BC398" s="152"/>
      <c r="BD398" s="152"/>
      <c r="BE398" s="152"/>
      <c r="BF398" s="152"/>
      <c r="BG398" s="152"/>
      <c r="BH398" s="152"/>
    </row>
    <row r="399" spans="1:60" outlineLevel="1" x14ac:dyDescent="0.2">
      <c r="A399" s="145">
        <v>94</v>
      </c>
      <c r="B399" s="146" t="s">
        <v>459</v>
      </c>
      <c r="C399" s="147" t="s">
        <v>460</v>
      </c>
      <c r="D399" s="148" t="s">
        <v>91</v>
      </c>
      <c r="E399" s="149">
        <v>2</v>
      </c>
      <c r="F399" s="169"/>
      <c r="G399" s="150">
        <f t="shared" si="27"/>
        <v>0</v>
      </c>
      <c r="H399" s="150">
        <v>0</v>
      </c>
      <c r="I399" s="150">
        <f>ROUND(E399*H399,2)</f>
        <v>0</v>
      </c>
      <c r="J399" s="150">
        <v>24.5</v>
      </c>
      <c r="K399" s="150">
        <f>ROUND(E399*J399,2)</f>
        <v>49</v>
      </c>
      <c r="L399" s="150">
        <v>21</v>
      </c>
      <c r="M399" s="150">
        <f>G399*(1+L399/100)</f>
        <v>0</v>
      </c>
      <c r="N399" s="148">
        <v>0</v>
      </c>
      <c r="O399" s="148">
        <f>ROUND(E399*N399,5)</f>
        <v>0</v>
      </c>
      <c r="P399" s="148">
        <v>0</v>
      </c>
      <c r="Q399" s="148">
        <f>ROUND(E399*P399,5)</f>
        <v>0</v>
      </c>
      <c r="R399" s="148"/>
      <c r="S399" s="148"/>
      <c r="T399" s="151">
        <v>0.08</v>
      </c>
      <c r="U399" s="148">
        <f>ROUND(E399*T399,2)</f>
        <v>0.16</v>
      </c>
      <c r="V399" s="152"/>
      <c r="W399" s="152"/>
      <c r="X399" s="152"/>
      <c r="Y399" s="152"/>
      <c r="Z399" s="152"/>
      <c r="AA399" s="152"/>
      <c r="AB399" s="152"/>
      <c r="AC399" s="152"/>
      <c r="AD399" s="152"/>
      <c r="AE399" s="152" t="s">
        <v>75</v>
      </c>
      <c r="AF399" s="152"/>
      <c r="AG399" s="152"/>
      <c r="AH399" s="152"/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AU399" s="152"/>
      <c r="AV399" s="152"/>
      <c r="AW399" s="152"/>
      <c r="AX399" s="152"/>
      <c r="AY399" s="152"/>
      <c r="AZ399" s="152"/>
      <c r="BA399" s="152"/>
      <c r="BB399" s="152"/>
      <c r="BC399" s="152"/>
      <c r="BD399" s="152"/>
      <c r="BE399" s="152"/>
      <c r="BF399" s="152"/>
      <c r="BG399" s="152"/>
      <c r="BH399" s="152"/>
    </row>
    <row r="400" spans="1:60" outlineLevel="1" x14ac:dyDescent="0.2">
      <c r="A400" s="145">
        <v>95</v>
      </c>
      <c r="B400" s="146" t="s">
        <v>461</v>
      </c>
      <c r="C400" s="147" t="s">
        <v>462</v>
      </c>
      <c r="D400" s="148" t="s">
        <v>101</v>
      </c>
      <c r="E400" s="149">
        <v>3.18</v>
      </c>
      <c r="F400" s="169"/>
      <c r="G400" s="150">
        <f t="shared" si="27"/>
        <v>0</v>
      </c>
      <c r="H400" s="150">
        <v>30.41</v>
      </c>
      <c r="I400" s="150">
        <f>ROUND(E400*H400,2)</f>
        <v>96.7</v>
      </c>
      <c r="J400" s="150">
        <v>664.59</v>
      </c>
      <c r="K400" s="150">
        <f>ROUND(E400*J400,2)</f>
        <v>2113.4</v>
      </c>
      <c r="L400" s="150">
        <v>21</v>
      </c>
      <c r="M400" s="150">
        <f>G400*(1+L400/100)</f>
        <v>0</v>
      </c>
      <c r="N400" s="148">
        <v>1.2800000000000001E-3</v>
      </c>
      <c r="O400" s="148">
        <f>ROUND(E400*N400,5)</f>
        <v>4.0699999999999998E-3</v>
      </c>
      <c r="P400" s="148">
        <v>1.8</v>
      </c>
      <c r="Q400" s="148">
        <f>ROUND(E400*P400,5)</f>
        <v>5.7240000000000002</v>
      </c>
      <c r="R400" s="148"/>
      <c r="S400" s="148"/>
      <c r="T400" s="151">
        <v>1.52</v>
      </c>
      <c r="U400" s="148">
        <f>ROUND(E400*T400,2)</f>
        <v>4.83</v>
      </c>
      <c r="V400" s="152"/>
      <c r="W400" s="152"/>
      <c r="X400" s="152"/>
      <c r="Y400" s="152"/>
      <c r="Z400" s="152"/>
      <c r="AA400" s="152"/>
      <c r="AB400" s="152"/>
      <c r="AC400" s="152"/>
      <c r="AD400" s="152"/>
      <c r="AE400" s="152" t="s">
        <v>75</v>
      </c>
      <c r="AF400" s="152"/>
      <c r="AG400" s="152"/>
      <c r="AH400" s="152"/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AU400" s="152"/>
      <c r="AV400" s="152"/>
      <c r="AW400" s="152"/>
      <c r="AX400" s="152"/>
      <c r="AY400" s="152"/>
      <c r="AZ400" s="152"/>
      <c r="BA400" s="152"/>
      <c r="BB400" s="152"/>
      <c r="BC400" s="152"/>
      <c r="BD400" s="152"/>
      <c r="BE400" s="152"/>
      <c r="BF400" s="152"/>
      <c r="BG400" s="152"/>
      <c r="BH400" s="152"/>
    </row>
    <row r="401" spans="1:60" outlineLevel="1" x14ac:dyDescent="0.2">
      <c r="A401" s="145"/>
      <c r="B401" s="146"/>
      <c r="C401" s="153" t="s">
        <v>463</v>
      </c>
      <c r="D401" s="154"/>
      <c r="E401" s="155">
        <v>3.18</v>
      </c>
      <c r="F401" s="150"/>
      <c r="G401" s="150"/>
      <c r="H401" s="150"/>
      <c r="I401" s="150"/>
      <c r="J401" s="150"/>
      <c r="K401" s="150"/>
      <c r="L401" s="150"/>
      <c r="M401" s="150"/>
      <c r="N401" s="148"/>
      <c r="O401" s="148"/>
      <c r="P401" s="148"/>
      <c r="Q401" s="148"/>
      <c r="R401" s="148"/>
      <c r="S401" s="148"/>
      <c r="T401" s="151"/>
      <c r="U401" s="148"/>
      <c r="V401" s="152"/>
      <c r="W401" s="152"/>
      <c r="X401" s="152"/>
      <c r="Y401" s="152"/>
      <c r="Z401" s="152"/>
      <c r="AA401" s="152"/>
      <c r="AB401" s="152"/>
      <c r="AC401" s="152"/>
      <c r="AD401" s="152"/>
      <c r="AE401" s="152" t="s">
        <v>76</v>
      </c>
      <c r="AF401" s="152">
        <v>0</v>
      </c>
      <c r="AG401" s="152"/>
      <c r="AH401" s="152"/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AU401" s="152"/>
      <c r="AV401" s="152"/>
      <c r="AW401" s="152"/>
      <c r="AX401" s="152"/>
      <c r="AY401" s="152"/>
      <c r="AZ401" s="152"/>
      <c r="BA401" s="152"/>
      <c r="BB401" s="152"/>
      <c r="BC401" s="152"/>
      <c r="BD401" s="152"/>
      <c r="BE401" s="152"/>
      <c r="BF401" s="152"/>
      <c r="BG401" s="152"/>
      <c r="BH401" s="152"/>
    </row>
    <row r="402" spans="1:60" x14ac:dyDescent="0.2">
      <c r="A402" s="156" t="s">
        <v>71</v>
      </c>
      <c r="B402" s="157" t="s">
        <v>464</v>
      </c>
      <c r="C402" s="158" t="s">
        <v>465</v>
      </c>
      <c r="D402" s="159"/>
      <c r="E402" s="160"/>
      <c r="F402" s="161"/>
      <c r="G402" s="161">
        <f>SUMIF(AE403:AE417,"&lt;&gt;NOR",G403:G417)</f>
        <v>0</v>
      </c>
      <c r="H402" s="161"/>
      <c r="I402" s="161">
        <f>SUM(I403:I417)</f>
        <v>0</v>
      </c>
      <c r="J402" s="161"/>
      <c r="K402" s="161">
        <f>SUM(K403:K417)</f>
        <v>-20562.579999999994</v>
      </c>
      <c r="L402" s="161"/>
      <c r="M402" s="161">
        <f>SUM(M403:M417)</f>
        <v>0</v>
      </c>
      <c r="N402" s="159"/>
      <c r="O402" s="159">
        <f>SUM(O403:O417)</f>
        <v>0</v>
      </c>
      <c r="P402" s="159"/>
      <c r="Q402" s="159">
        <f>SUM(Q403:Q417)</f>
        <v>0</v>
      </c>
      <c r="R402" s="159"/>
      <c r="S402" s="159"/>
      <c r="T402" s="162"/>
      <c r="U402" s="159">
        <f>SUM(U403:U417)</f>
        <v>84.539999999999992</v>
      </c>
      <c r="AE402" t="s">
        <v>73</v>
      </c>
    </row>
    <row r="403" spans="1:60" outlineLevel="1" x14ac:dyDescent="0.2">
      <c r="A403" s="145">
        <v>96</v>
      </c>
      <c r="B403" s="146" t="s">
        <v>466</v>
      </c>
      <c r="C403" s="147" t="s">
        <v>467</v>
      </c>
      <c r="D403" s="148" t="s">
        <v>96</v>
      </c>
      <c r="E403" s="149">
        <v>34.060680000000005</v>
      </c>
      <c r="F403" s="169"/>
      <c r="G403" s="150">
        <f>E403*F403</f>
        <v>0</v>
      </c>
      <c r="H403" s="150">
        <v>0</v>
      </c>
      <c r="I403" s="150">
        <f>ROUND(E403*H403,2)</f>
        <v>0</v>
      </c>
      <c r="J403" s="150">
        <v>257</v>
      </c>
      <c r="K403" s="150">
        <f>ROUND(E403*J403,2)</f>
        <v>8753.59</v>
      </c>
      <c r="L403" s="150">
        <v>21</v>
      </c>
      <c r="M403" s="150">
        <f>G403*(1+L403/100)</f>
        <v>0</v>
      </c>
      <c r="N403" s="148">
        <v>0</v>
      </c>
      <c r="O403" s="148">
        <f>ROUND(E403*N403,5)</f>
        <v>0</v>
      </c>
      <c r="P403" s="148">
        <v>0</v>
      </c>
      <c r="Q403" s="148">
        <f>ROUND(E403*P403,5)</f>
        <v>0</v>
      </c>
      <c r="R403" s="148"/>
      <c r="S403" s="148"/>
      <c r="T403" s="151">
        <v>0.94199999999999995</v>
      </c>
      <c r="U403" s="148">
        <f>ROUND(E403*T403,2)</f>
        <v>32.090000000000003</v>
      </c>
      <c r="V403" s="152"/>
      <c r="W403" s="152"/>
      <c r="X403" s="152"/>
      <c r="Y403" s="152"/>
      <c r="Z403" s="152"/>
      <c r="AA403" s="152"/>
      <c r="AB403" s="152"/>
      <c r="AC403" s="152"/>
      <c r="AD403" s="152"/>
      <c r="AE403" s="152" t="s">
        <v>75</v>
      </c>
      <c r="AF403" s="152"/>
      <c r="AG403" s="152"/>
      <c r="AH403" s="152"/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AU403" s="152"/>
      <c r="AV403" s="152"/>
      <c r="AW403" s="152"/>
      <c r="AX403" s="152"/>
      <c r="AY403" s="152"/>
      <c r="AZ403" s="152"/>
      <c r="BA403" s="152"/>
      <c r="BB403" s="152"/>
      <c r="BC403" s="152"/>
      <c r="BD403" s="152"/>
      <c r="BE403" s="152"/>
      <c r="BF403" s="152"/>
      <c r="BG403" s="152"/>
      <c r="BH403" s="152"/>
    </row>
    <row r="404" spans="1:60" outlineLevel="1" x14ac:dyDescent="0.2">
      <c r="A404" s="145"/>
      <c r="B404" s="146"/>
      <c r="C404" s="153" t="s">
        <v>468</v>
      </c>
      <c r="D404" s="154"/>
      <c r="E404" s="155">
        <v>21.957090000000001</v>
      </c>
      <c r="F404" s="150"/>
      <c r="G404" s="150"/>
      <c r="H404" s="150"/>
      <c r="I404" s="150"/>
      <c r="J404" s="150"/>
      <c r="K404" s="150"/>
      <c r="L404" s="150"/>
      <c r="M404" s="150"/>
      <c r="N404" s="148"/>
      <c r="O404" s="148"/>
      <c r="P404" s="148"/>
      <c r="Q404" s="148"/>
      <c r="R404" s="148"/>
      <c r="S404" s="148"/>
      <c r="T404" s="151"/>
      <c r="U404" s="148"/>
      <c r="V404" s="152"/>
      <c r="W404" s="152"/>
      <c r="X404" s="152"/>
      <c r="Y404" s="152"/>
      <c r="Z404" s="152"/>
      <c r="AA404" s="152"/>
      <c r="AB404" s="152"/>
      <c r="AC404" s="152"/>
      <c r="AD404" s="152"/>
      <c r="AE404" s="152" t="s">
        <v>76</v>
      </c>
      <c r="AF404" s="152">
        <v>0</v>
      </c>
      <c r="AG404" s="152"/>
      <c r="AH404" s="152"/>
      <c r="AI404" s="152"/>
      <c r="AJ404" s="152"/>
      <c r="AK404" s="152"/>
      <c r="AL404" s="152"/>
      <c r="AM404" s="152"/>
      <c r="AN404" s="152"/>
      <c r="AO404" s="152"/>
      <c r="AP404" s="152"/>
      <c r="AQ404" s="152"/>
      <c r="AR404" s="152"/>
      <c r="AS404" s="152"/>
      <c r="AT404" s="152"/>
      <c r="AU404" s="152"/>
      <c r="AV404" s="152"/>
      <c r="AW404" s="152"/>
      <c r="AX404" s="152"/>
      <c r="AY404" s="152"/>
      <c r="AZ404" s="152"/>
      <c r="BA404" s="152"/>
      <c r="BB404" s="152"/>
      <c r="BC404" s="152"/>
      <c r="BD404" s="152"/>
      <c r="BE404" s="152"/>
      <c r="BF404" s="152"/>
      <c r="BG404" s="152"/>
      <c r="BH404" s="152"/>
    </row>
    <row r="405" spans="1:60" outlineLevel="1" x14ac:dyDescent="0.2">
      <c r="A405" s="145"/>
      <c r="B405" s="146"/>
      <c r="C405" s="153" t="s">
        <v>469</v>
      </c>
      <c r="D405" s="154"/>
      <c r="E405" s="155">
        <v>6.3795900000000003</v>
      </c>
      <c r="F405" s="150"/>
      <c r="G405" s="150"/>
      <c r="H405" s="150"/>
      <c r="I405" s="150"/>
      <c r="J405" s="150"/>
      <c r="K405" s="150"/>
      <c r="L405" s="150"/>
      <c r="M405" s="150"/>
      <c r="N405" s="148"/>
      <c r="O405" s="148"/>
      <c r="P405" s="148"/>
      <c r="Q405" s="148"/>
      <c r="R405" s="148"/>
      <c r="S405" s="148"/>
      <c r="T405" s="151"/>
      <c r="U405" s="148"/>
      <c r="V405" s="152"/>
      <c r="W405" s="152"/>
      <c r="X405" s="152"/>
      <c r="Y405" s="152"/>
      <c r="Z405" s="152"/>
      <c r="AA405" s="152"/>
      <c r="AB405" s="152"/>
      <c r="AC405" s="152"/>
      <c r="AD405" s="152"/>
      <c r="AE405" s="152" t="s">
        <v>76</v>
      </c>
      <c r="AF405" s="152">
        <v>0</v>
      </c>
      <c r="AG405" s="152"/>
      <c r="AH405" s="152"/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AU405" s="152"/>
      <c r="AV405" s="152"/>
      <c r="AW405" s="152"/>
      <c r="AX405" s="152"/>
      <c r="AY405" s="152"/>
      <c r="AZ405" s="152"/>
      <c r="BA405" s="152"/>
      <c r="BB405" s="152"/>
      <c r="BC405" s="152"/>
      <c r="BD405" s="152"/>
      <c r="BE405" s="152"/>
      <c r="BF405" s="152"/>
      <c r="BG405" s="152"/>
      <c r="BH405" s="152"/>
    </row>
    <row r="406" spans="1:60" outlineLevel="1" x14ac:dyDescent="0.2">
      <c r="A406" s="145"/>
      <c r="B406" s="146"/>
      <c r="C406" s="153" t="s">
        <v>470</v>
      </c>
      <c r="D406" s="154"/>
      <c r="E406" s="155">
        <v>5.7240000000000002</v>
      </c>
      <c r="F406" s="150"/>
      <c r="G406" s="150"/>
      <c r="H406" s="150"/>
      <c r="I406" s="150"/>
      <c r="J406" s="150"/>
      <c r="K406" s="150"/>
      <c r="L406" s="150"/>
      <c r="M406" s="150"/>
      <c r="N406" s="148"/>
      <c r="O406" s="148"/>
      <c r="P406" s="148"/>
      <c r="Q406" s="148"/>
      <c r="R406" s="148"/>
      <c r="S406" s="148"/>
      <c r="T406" s="151"/>
      <c r="U406" s="148"/>
      <c r="V406" s="152"/>
      <c r="W406" s="152"/>
      <c r="X406" s="152"/>
      <c r="Y406" s="152"/>
      <c r="Z406" s="152"/>
      <c r="AA406" s="152"/>
      <c r="AB406" s="152"/>
      <c r="AC406" s="152"/>
      <c r="AD406" s="152"/>
      <c r="AE406" s="152" t="s">
        <v>76</v>
      </c>
      <c r="AF406" s="152">
        <v>0</v>
      </c>
      <c r="AG406" s="152"/>
      <c r="AH406" s="152"/>
      <c r="AI406" s="152"/>
      <c r="AJ406" s="152"/>
      <c r="AK406" s="152"/>
      <c r="AL406" s="152"/>
      <c r="AM406" s="152"/>
      <c r="AN406" s="152"/>
      <c r="AO406" s="152"/>
      <c r="AP406" s="152"/>
      <c r="AQ406" s="152"/>
      <c r="AR406" s="152"/>
      <c r="AS406" s="152"/>
      <c r="AT406" s="152"/>
      <c r="AU406" s="152"/>
      <c r="AV406" s="152"/>
      <c r="AW406" s="152"/>
      <c r="AX406" s="152"/>
      <c r="AY406" s="152"/>
      <c r="AZ406" s="152"/>
      <c r="BA406" s="152"/>
      <c r="BB406" s="152"/>
      <c r="BC406" s="152"/>
      <c r="BD406" s="152"/>
      <c r="BE406" s="152"/>
      <c r="BF406" s="152"/>
      <c r="BG406" s="152"/>
      <c r="BH406" s="152"/>
    </row>
    <row r="407" spans="1:60" outlineLevel="1" x14ac:dyDescent="0.2">
      <c r="A407" s="145">
        <v>97</v>
      </c>
      <c r="B407" s="146" t="s">
        <v>471</v>
      </c>
      <c r="C407" s="147" t="s">
        <v>472</v>
      </c>
      <c r="D407" s="148" t="s">
        <v>96</v>
      </c>
      <c r="E407" s="149">
        <v>340.60679999999996</v>
      </c>
      <c r="F407" s="169"/>
      <c r="G407" s="150">
        <f t="shared" ref="G407:G416" si="28">E407*F407</f>
        <v>0</v>
      </c>
      <c r="H407" s="150">
        <v>0</v>
      </c>
      <c r="I407" s="150">
        <f>ROUND(E407*H407,2)</f>
        <v>0</v>
      </c>
      <c r="J407" s="150">
        <v>28.6</v>
      </c>
      <c r="K407" s="150">
        <f>ROUND(E407*J407,2)</f>
        <v>9741.35</v>
      </c>
      <c r="L407" s="150">
        <v>21</v>
      </c>
      <c r="M407" s="150">
        <f>G407*(1+L407/100)</f>
        <v>0</v>
      </c>
      <c r="N407" s="148">
        <v>0</v>
      </c>
      <c r="O407" s="148">
        <f>ROUND(E407*N407,5)</f>
        <v>0</v>
      </c>
      <c r="P407" s="148">
        <v>0</v>
      </c>
      <c r="Q407" s="148">
        <f>ROUND(E407*P407,5)</f>
        <v>0</v>
      </c>
      <c r="R407" s="148"/>
      <c r="S407" s="148"/>
      <c r="T407" s="151">
        <v>0.105</v>
      </c>
      <c r="U407" s="148">
        <f>ROUND(E407*T407,2)</f>
        <v>35.76</v>
      </c>
      <c r="V407" s="152"/>
      <c r="W407" s="152"/>
      <c r="X407" s="152"/>
      <c r="Y407" s="152"/>
      <c r="Z407" s="152"/>
      <c r="AA407" s="152"/>
      <c r="AB407" s="152"/>
      <c r="AC407" s="152"/>
      <c r="AD407" s="152"/>
      <c r="AE407" s="152" t="s">
        <v>75</v>
      </c>
      <c r="AF407" s="152"/>
      <c r="AG407" s="152"/>
      <c r="AH407" s="152"/>
      <c r="AI407" s="152"/>
      <c r="AJ407" s="152"/>
      <c r="AK407" s="152"/>
      <c r="AL407" s="152"/>
      <c r="AM407" s="152"/>
      <c r="AN407" s="152"/>
      <c r="AO407" s="152"/>
      <c r="AP407" s="152"/>
      <c r="AQ407" s="152"/>
      <c r="AR407" s="152"/>
      <c r="AS407" s="152"/>
      <c r="AT407" s="152"/>
      <c r="AU407" s="152"/>
      <c r="AV407" s="152"/>
      <c r="AW407" s="152"/>
      <c r="AX407" s="152"/>
      <c r="AY407" s="152"/>
      <c r="AZ407" s="152"/>
      <c r="BA407" s="152"/>
      <c r="BB407" s="152"/>
      <c r="BC407" s="152"/>
      <c r="BD407" s="152"/>
      <c r="BE407" s="152"/>
      <c r="BF407" s="152"/>
      <c r="BG407" s="152"/>
      <c r="BH407" s="152"/>
    </row>
    <row r="408" spans="1:60" outlineLevel="1" x14ac:dyDescent="0.2">
      <c r="A408" s="145"/>
      <c r="B408" s="146"/>
      <c r="C408" s="153" t="s">
        <v>473</v>
      </c>
      <c r="D408" s="154"/>
      <c r="E408" s="155">
        <v>340.60680000000002</v>
      </c>
      <c r="F408" s="150"/>
      <c r="G408" s="150"/>
      <c r="H408" s="150"/>
      <c r="I408" s="150"/>
      <c r="J408" s="150"/>
      <c r="K408" s="150"/>
      <c r="L408" s="150"/>
      <c r="M408" s="150"/>
      <c r="N408" s="148"/>
      <c r="O408" s="148"/>
      <c r="P408" s="148"/>
      <c r="Q408" s="148"/>
      <c r="R408" s="148"/>
      <c r="S408" s="148"/>
      <c r="T408" s="151"/>
      <c r="U408" s="148"/>
      <c r="V408" s="152"/>
      <c r="W408" s="152"/>
      <c r="X408" s="152"/>
      <c r="Y408" s="152"/>
      <c r="Z408" s="152"/>
      <c r="AA408" s="152"/>
      <c r="AB408" s="152"/>
      <c r="AC408" s="152"/>
      <c r="AD408" s="152"/>
      <c r="AE408" s="152" t="s">
        <v>76</v>
      </c>
      <c r="AF408" s="152">
        <v>0</v>
      </c>
      <c r="AG408" s="152"/>
      <c r="AH408" s="152"/>
      <c r="AI408" s="152"/>
      <c r="AJ408" s="152"/>
      <c r="AK408" s="152"/>
      <c r="AL408" s="152"/>
      <c r="AM408" s="152"/>
      <c r="AN408" s="152"/>
      <c r="AO408" s="152"/>
      <c r="AP408" s="152"/>
      <c r="AQ408" s="152"/>
      <c r="AR408" s="152"/>
      <c r="AS408" s="152"/>
      <c r="AT408" s="152"/>
      <c r="AU408" s="152"/>
      <c r="AV408" s="152"/>
      <c r="AW408" s="152"/>
      <c r="AX408" s="152"/>
      <c r="AY408" s="152"/>
      <c r="AZ408" s="152"/>
      <c r="BA408" s="152"/>
      <c r="BB408" s="152"/>
      <c r="BC408" s="152"/>
      <c r="BD408" s="152"/>
      <c r="BE408" s="152"/>
      <c r="BF408" s="152"/>
      <c r="BG408" s="152"/>
      <c r="BH408" s="152"/>
    </row>
    <row r="409" spans="1:60" outlineLevel="1" x14ac:dyDescent="0.2">
      <c r="A409" s="145">
        <v>98</v>
      </c>
      <c r="B409" s="146" t="s">
        <v>474</v>
      </c>
      <c r="C409" s="147" t="s">
        <v>475</v>
      </c>
      <c r="D409" s="148" t="s">
        <v>96</v>
      </c>
      <c r="E409" s="149">
        <v>34.060699999999997</v>
      </c>
      <c r="F409" s="169"/>
      <c r="G409" s="150">
        <f t="shared" si="28"/>
        <v>0</v>
      </c>
      <c r="H409" s="150">
        <v>0</v>
      </c>
      <c r="I409" s="150">
        <f>ROUND(E409*H409,2)</f>
        <v>0</v>
      </c>
      <c r="J409" s="150">
        <v>194.5</v>
      </c>
      <c r="K409" s="150">
        <f>ROUND(E409*J409,2)</f>
        <v>6624.81</v>
      </c>
      <c r="L409" s="150">
        <v>21</v>
      </c>
      <c r="M409" s="150">
        <f>G409*(1+L409/100)</f>
        <v>0</v>
      </c>
      <c r="N409" s="148">
        <v>0</v>
      </c>
      <c r="O409" s="148">
        <f>ROUND(E409*N409,5)</f>
        <v>0</v>
      </c>
      <c r="P409" s="148">
        <v>0</v>
      </c>
      <c r="Q409" s="148">
        <f>ROUND(E409*P409,5)</f>
        <v>0</v>
      </c>
      <c r="R409" s="148"/>
      <c r="S409" s="148"/>
      <c r="T409" s="151">
        <v>0.49</v>
      </c>
      <c r="U409" s="148">
        <f>ROUND(E409*T409,2)</f>
        <v>16.690000000000001</v>
      </c>
      <c r="V409" s="152"/>
      <c r="W409" s="152"/>
      <c r="X409" s="152"/>
      <c r="Y409" s="152"/>
      <c r="Z409" s="152"/>
      <c r="AA409" s="152"/>
      <c r="AB409" s="152"/>
      <c r="AC409" s="152"/>
      <c r="AD409" s="152"/>
      <c r="AE409" s="152" t="s">
        <v>75</v>
      </c>
      <c r="AF409" s="152"/>
      <c r="AG409" s="152"/>
      <c r="AH409" s="152"/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AU409" s="152"/>
      <c r="AV409" s="152"/>
      <c r="AW409" s="152"/>
      <c r="AX409" s="152"/>
      <c r="AY409" s="152"/>
      <c r="AZ409" s="152"/>
      <c r="BA409" s="152"/>
      <c r="BB409" s="152"/>
      <c r="BC409" s="152"/>
      <c r="BD409" s="152"/>
      <c r="BE409" s="152"/>
      <c r="BF409" s="152"/>
      <c r="BG409" s="152"/>
      <c r="BH409" s="152"/>
    </row>
    <row r="410" spans="1:60" outlineLevel="1" x14ac:dyDescent="0.2">
      <c r="A410" s="145">
        <v>99</v>
      </c>
      <c r="B410" s="146" t="s">
        <v>476</v>
      </c>
      <c r="C410" s="147" t="s">
        <v>477</v>
      </c>
      <c r="D410" s="148" t="s">
        <v>96</v>
      </c>
      <c r="E410" s="149">
        <v>306.54629999999997</v>
      </c>
      <c r="F410" s="169"/>
      <c r="G410" s="150">
        <f t="shared" si="28"/>
        <v>0</v>
      </c>
      <c r="H410" s="150">
        <v>0</v>
      </c>
      <c r="I410" s="150">
        <f>ROUND(E410*H410,2)</f>
        <v>0</v>
      </c>
      <c r="J410" s="150">
        <v>15.6</v>
      </c>
      <c r="K410" s="150">
        <f>ROUND(E410*J410,2)</f>
        <v>4782.12</v>
      </c>
      <c r="L410" s="150">
        <v>21</v>
      </c>
      <c r="M410" s="150">
        <f>G410*(1+L410/100)</f>
        <v>0</v>
      </c>
      <c r="N410" s="148">
        <v>0</v>
      </c>
      <c r="O410" s="148">
        <f>ROUND(E410*N410,5)</f>
        <v>0</v>
      </c>
      <c r="P410" s="148">
        <v>0</v>
      </c>
      <c r="Q410" s="148">
        <f>ROUND(E410*P410,5)</f>
        <v>0</v>
      </c>
      <c r="R410" s="148"/>
      <c r="S410" s="148"/>
      <c r="T410" s="151">
        <v>0</v>
      </c>
      <c r="U410" s="148">
        <f>ROUND(E410*T410,2)</f>
        <v>0</v>
      </c>
      <c r="V410" s="152"/>
      <c r="W410" s="152"/>
      <c r="X410" s="152"/>
      <c r="Y410" s="152"/>
      <c r="Z410" s="152"/>
      <c r="AA410" s="152"/>
      <c r="AB410" s="152"/>
      <c r="AC410" s="152"/>
      <c r="AD410" s="152"/>
      <c r="AE410" s="152" t="s">
        <v>75</v>
      </c>
      <c r="AF410" s="152"/>
      <c r="AG410" s="152"/>
      <c r="AH410" s="152"/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AU410" s="152"/>
      <c r="AV410" s="152"/>
      <c r="AW410" s="152"/>
      <c r="AX410" s="152"/>
      <c r="AY410" s="152"/>
      <c r="AZ410" s="152"/>
      <c r="BA410" s="152"/>
      <c r="BB410" s="152"/>
      <c r="BC410" s="152"/>
      <c r="BD410" s="152"/>
      <c r="BE410" s="152"/>
      <c r="BF410" s="152"/>
      <c r="BG410" s="152"/>
      <c r="BH410" s="152"/>
    </row>
    <row r="411" spans="1:60" outlineLevel="1" x14ac:dyDescent="0.2">
      <c r="A411" s="145"/>
      <c r="B411" s="146"/>
      <c r="C411" s="153" t="s">
        <v>478</v>
      </c>
      <c r="D411" s="154"/>
      <c r="E411" s="155">
        <v>306.54629999999997</v>
      </c>
      <c r="F411" s="150"/>
      <c r="G411" s="150"/>
      <c r="H411" s="150"/>
      <c r="I411" s="150"/>
      <c r="J411" s="150"/>
      <c r="K411" s="150"/>
      <c r="L411" s="150"/>
      <c r="M411" s="150"/>
      <c r="N411" s="148"/>
      <c r="O411" s="148"/>
      <c r="P411" s="148"/>
      <c r="Q411" s="148"/>
      <c r="R411" s="148"/>
      <c r="S411" s="148"/>
      <c r="T411" s="151"/>
      <c r="U411" s="148"/>
      <c r="V411" s="152"/>
      <c r="W411" s="152"/>
      <c r="X411" s="152"/>
      <c r="Y411" s="152"/>
      <c r="Z411" s="152"/>
      <c r="AA411" s="152"/>
      <c r="AB411" s="152"/>
      <c r="AC411" s="152"/>
      <c r="AD411" s="152"/>
      <c r="AE411" s="152" t="s">
        <v>76</v>
      </c>
      <c r="AF411" s="152">
        <v>0</v>
      </c>
      <c r="AG411" s="152"/>
      <c r="AH411" s="152"/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AU411" s="152"/>
      <c r="AV411" s="152"/>
      <c r="AW411" s="152"/>
      <c r="AX411" s="152"/>
      <c r="AY411" s="152"/>
      <c r="AZ411" s="152"/>
      <c r="BA411" s="152"/>
      <c r="BB411" s="152"/>
      <c r="BC411" s="152"/>
      <c r="BD411" s="152"/>
      <c r="BE411" s="152"/>
      <c r="BF411" s="152"/>
      <c r="BG411" s="152"/>
      <c r="BH411" s="152"/>
    </row>
    <row r="412" spans="1:60" outlineLevel="1" x14ac:dyDescent="0.2">
      <c r="A412" s="145">
        <v>100</v>
      </c>
      <c r="B412" s="146" t="s">
        <v>479</v>
      </c>
      <c r="C412" s="147" t="s">
        <v>480</v>
      </c>
      <c r="D412" s="148" t="s">
        <v>96</v>
      </c>
      <c r="E412" s="149">
        <v>5.7240000000000002</v>
      </c>
      <c r="F412" s="169"/>
      <c r="G412" s="150">
        <f t="shared" si="28"/>
        <v>0</v>
      </c>
      <c r="H412" s="150">
        <v>0</v>
      </c>
      <c r="I412" s="150">
        <f>ROUND(E412*H412,2)</f>
        <v>0</v>
      </c>
      <c r="J412" s="150">
        <v>600</v>
      </c>
      <c r="K412" s="150">
        <f>ROUND(E412*J412,2)</f>
        <v>3434.4</v>
      </c>
      <c r="L412" s="150">
        <v>21</v>
      </c>
      <c r="M412" s="150">
        <f>G412*(1+L412/100)</f>
        <v>0</v>
      </c>
      <c r="N412" s="148">
        <v>0</v>
      </c>
      <c r="O412" s="148">
        <f>ROUND(E412*N412,5)</f>
        <v>0</v>
      </c>
      <c r="P412" s="148">
        <v>0</v>
      </c>
      <c r="Q412" s="148">
        <f>ROUND(E412*P412,5)</f>
        <v>0</v>
      </c>
      <c r="R412" s="148"/>
      <c r="S412" s="148"/>
      <c r="T412" s="151">
        <v>0</v>
      </c>
      <c r="U412" s="148">
        <f>ROUND(E412*T412,2)</f>
        <v>0</v>
      </c>
      <c r="V412" s="152"/>
      <c r="W412" s="152"/>
      <c r="X412" s="152"/>
      <c r="Y412" s="152"/>
      <c r="Z412" s="152"/>
      <c r="AA412" s="152"/>
      <c r="AB412" s="152"/>
      <c r="AC412" s="152"/>
      <c r="AD412" s="152"/>
      <c r="AE412" s="152" t="s">
        <v>75</v>
      </c>
      <c r="AF412" s="152"/>
      <c r="AG412" s="152"/>
      <c r="AH412" s="152"/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AU412" s="152"/>
      <c r="AV412" s="152"/>
      <c r="AW412" s="152"/>
      <c r="AX412" s="152"/>
      <c r="AY412" s="152"/>
      <c r="AZ412" s="152"/>
      <c r="BA412" s="152"/>
      <c r="BB412" s="152"/>
      <c r="BC412" s="152"/>
      <c r="BD412" s="152"/>
      <c r="BE412" s="152"/>
      <c r="BF412" s="152"/>
      <c r="BG412" s="152"/>
      <c r="BH412" s="152"/>
    </row>
    <row r="413" spans="1:60" outlineLevel="1" x14ac:dyDescent="0.2">
      <c r="A413" s="145"/>
      <c r="B413" s="146"/>
      <c r="C413" s="153" t="s">
        <v>470</v>
      </c>
      <c r="D413" s="154"/>
      <c r="E413" s="155">
        <v>5.7240000000000002</v>
      </c>
      <c r="F413" s="150"/>
      <c r="G413" s="150"/>
      <c r="H413" s="150"/>
      <c r="I413" s="150"/>
      <c r="J413" s="150"/>
      <c r="K413" s="150"/>
      <c r="L413" s="150"/>
      <c r="M413" s="150"/>
      <c r="N413" s="148"/>
      <c r="O413" s="148"/>
      <c r="P413" s="148"/>
      <c r="Q413" s="148"/>
      <c r="R413" s="148"/>
      <c r="S413" s="148"/>
      <c r="T413" s="151"/>
      <c r="U413" s="148"/>
      <c r="V413" s="152"/>
      <c r="W413" s="152"/>
      <c r="X413" s="152"/>
      <c r="Y413" s="152"/>
      <c r="Z413" s="152"/>
      <c r="AA413" s="152"/>
      <c r="AB413" s="152"/>
      <c r="AC413" s="152"/>
      <c r="AD413" s="152"/>
      <c r="AE413" s="152" t="s">
        <v>76</v>
      </c>
      <c r="AF413" s="152">
        <v>0</v>
      </c>
      <c r="AG413" s="152"/>
      <c r="AH413" s="152"/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AU413" s="152"/>
      <c r="AV413" s="152"/>
      <c r="AW413" s="152"/>
      <c r="AX413" s="152"/>
      <c r="AY413" s="152"/>
      <c r="AZ413" s="152"/>
      <c r="BA413" s="152"/>
      <c r="BB413" s="152"/>
      <c r="BC413" s="152"/>
      <c r="BD413" s="152"/>
      <c r="BE413" s="152"/>
      <c r="BF413" s="152"/>
      <c r="BG413" s="152"/>
      <c r="BH413" s="152"/>
    </row>
    <row r="414" spans="1:60" outlineLevel="1" x14ac:dyDescent="0.2">
      <c r="A414" s="145">
        <v>101</v>
      </c>
      <c r="B414" s="146" t="s">
        <v>481</v>
      </c>
      <c r="C414" s="147" t="s">
        <v>482</v>
      </c>
      <c r="D414" s="148" t="s">
        <v>96</v>
      </c>
      <c r="E414" s="149">
        <v>6.3795900000000003</v>
      </c>
      <c r="F414" s="169"/>
      <c r="G414" s="150">
        <f t="shared" si="28"/>
        <v>0</v>
      </c>
      <c r="H414" s="150">
        <v>0</v>
      </c>
      <c r="I414" s="150">
        <f>ROUND(E414*H414,2)</f>
        <v>0</v>
      </c>
      <c r="J414" s="150">
        <v>500</v>
      </c>
      <c r="K414" s="150">
        <f>ROUND(E414*J414,2)</f>
        <v>3189.8</v>
      </c>
      <c r="L414" s="150">
        <v>21</v>
      </c>
      <c r="M414" s="150">
        <f>G414*(1+L414/100)</f>
        <v>0</v>
      </c>
      <c r="N414" s="148">
        <v>0</v>
      </c>
      <c r="O414" s="148">
        <f>ROUND(E414*N414,5)</f>
        <v>0</v>
      </c>
      <c r="P414" s="148">
        <v>0</v>
      </c>
      <c r="Q414" s="148">
        <f>ROUND(E414*P414,5)</f>
        <v>0</v>
      </c>
      <c r="R414" s="148"/>
      <c r="S414" s="148"/>
      <c r="T414" s="151">
        <v>0</v>
      </c>
      <c r="U414" s="148">
        <f>ROUND(E414*T414,2)</f>
        <v>0</v>
      </c>
      <c r="V414" s="152"/>
      <c r="W414" s="152"/>
      <c r="X414" s="152"/>
      <c r="Y414" s="152"/>
      <c r="Z414" s="152"/>
      <c r="AA414" s="152"/>
      <c r="AB414" s="152"/>
      <c r="AC414" s="152"/>
      <c r="AD414" s="152"/>
      <c r="AE414" s="152" t="s">
        <v>75</v>
      </c>
      <c r="AF414" s="152"/>
      <c r="AG414" s="152"/>
      <c r="AH414" s="152"/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AU414" s="152"/>
      <c r="AV414" s="152"/>
      <c r="AW414" s="152"/>
      <c r="AX414" s="152"/>
      <c r="AY414" s="152"/>
      <c r="AZ414" s="152"/>
      <c r="BA414" s="152"/>
      <c r="BB414" s="152"/>
      <c r="BC414" s="152"/>
      <c r="BD414" s="152"/>
      <c r="BE414" s="152"/>
      <c r="BF414" s="152"/>
      <c r="BG414" s="152"/>
      <c r="BH414" s="152"/>
    </row>
    <row r="415" spans="1:60" outlineLevel="1" x14ac:dyDescent="0.2">
      <c r="A415" s="145"/>
      <c r="B415" s="146"/>
      <c r="C415" s="153" t="s">
        <v>469</v>
      </c>
      <c r="D415" s="154"/>
      <c r="E415" s="155">
        <v>6.3795900000000003</v>
      </c>
      <c r="F415" s="150"/>
      <c r="G415" s="150"/>
      <c r="H415" s="150"/>
      <c r="I415" s="150"/>
      <c r="J415" s="150"/>
      <c r="K415" s="150"/>
      <c r="L415" s="150"/>
      <c r="M415" s="150"/>
      <c r="N415" s="148"/>
      <c r="O415" s="148"/>
      <c r="P415" s="148"/>
      <c r="Q415" s="148"/>
      <c r="R415" s="148"/>
      <c r="S415" s="148"/>
      <c r="T415" s="151"/>
      <c r="U415" s="148"/>
      <c r="V415" s="152"/>
      <c r="W415" s="152"/>
      <c r="X415" s="152"/>
      <c r="Y415" s="152"/>
      <c r="Z415" s="152"/>
      <c r="AA415" s="152"/>
      <c r="AB415" s="152"/>
      <c r="AC415" s="152"/>
      <c r="AD415" s="152"/>
      <c r="AE415" s="152" t="s">
        <v>76</v>
      </c>
      <c r="AF415" s="152">
        <v>0</v>
      </c>
      <c r="AG415" s="152"/>
      <c r="AH415" s="152"/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AU415" s="152"/>
      <c r="AV415" s="152"/>
      <c r="AW415" s="152"/>
      <c r="AX415" s="152"/>
      <c r="AY415" s="152"/>
      <c r="AZ415" s="152"/>
      <c r="BA415" s="152"/>
      <c r="BB415" s="152"/>
      <c r="BC415" s="152"/>
      <c r="BD415" s="152"/>
      <c r="BE415" s="152"/>
      <c r="BF415" s="152"/>
      <c r="BG415" s="152"/>
      <c r="BH415" s="152"/>
    </row>
    <row r="416" spans="1:60" outlineLevel="1" x14ac:dyDescent="0.2">
      <c r="A416" s="145">
        <v>102</v>
      </c>
      <c r="B416" s="146" t="s">
        <v>483</v>
      </c>
      <c r="C416" s="147" t="s">
        <v>484</v>
      </c>
      <c r="D416" s="148" t="s">
        <v>96</v>
      </c>
      <c r="E416" s="149">
        <v>21.957090000000001</v>
      </c>
      <c r="F416" s="169"/>
      <c r="G416" s="150">
        <f t="shared" si="28"/>
        <v>0</v>
      </c>
      <c r="H416" s="150">
        <v>0</v>
      </c>
      <c r="I416" s="150">
        <f>ROUND(E416*H416,2)</f>
        <v>0</v>
      </c>
      <c r="J416" s="150">
        <v>-2600.0100000000002</v>
      </c>
      <c r="K416" s="150">
        <f>ROUND(E416*J416,2)</f>
        <v>-57088.65</v>
      </c>
      <c r="L416" s="150">
        <v>21</v>
      </c>
      <c r="M416" s="150">
        <f>G416*(1+L416/100)</f>
        <v>0</v>
      </c>
      <c r="N416" s="148">
        <v>0</v>
      </c>
      <c r="O416" s="148">
        <f>ROUND(E416*N416,5)</f>
        <v>0</v>
      </c>
      <c r="P416" s="148">
        <v>0</v>
      </c>
      <c r="Q416" s="148">
        <f>ROUND(E416*P416,5)</f>
        <v>0</v>
      </c>
      <c r="R416" s="148"/>
      <c r="S416" s="148"/>
      <c r="T416" s="151">
        <v>0</v>
      </c>
      <c r="U416" s="148">
        <f>ROUND(E416*T416,2)</f>
        <v>0</v>
      </c>
      <c r="V416" s="152"/>
      <c r="W416" s="152"/>
      <c r="X416" s="152"/>
      <c r="Y416" s="152"/>
      <c r="Z416" s="152"/>
      <c r="AA416" s="152"/>
      <c r="AB416" s="152"/>
      <c r="AC416" s="152"/>
      <c r="AD416" s="152"/>
      <c r="AE416" s="152" t="s">
        <v>75</v>
      </c>
      <c r="AF416" s="152"/>
      <c r="AG416" s="152"/>
      <c r="AH416" s="152"/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AU416" s="152"/>
      <c r="AV416" s="152"/>
      <c r="AW416" s="152"/>
      <c r="AX416" s="152"/>
      <c r="AY416" s="152"/>
      <c r="AZ416" s="152"/>
      <c r="BA416" s="152"/>
      <c r="BB416" s="152"/>
      <c r="BC416" s="152"/>
      <c r="BD416" s="152"/>
      <c r="BE416" s="152"/>
      <c r="BF416" s="152"/>
      <c r="BG416" s="152"/>
      <c r="BH416" s="152"/>
    </row>
    <row r="417" spans="1:60" outlineLevel="1" x14ac:dyDescent="0.2">
      <c r="A417" s="145"/>
      <c r="B417" s="146"/>
      <c r="C417" s="153" t="s">
        <v>468</v>
      </c>
      <c r="D417" s="154"/>
      <c r="E417" s="155">
        <v>21.957090000000001</v>
      </c>
      <c r="F417" s="150"/>
      <c r="G417" s="150"/>
      <c r="H417" s="150"/>
      <c r="I417" s="150"/>
      <c r="J417" s="150"/>
      <c r="K417" s="150"/>
      <c r="L417" s="150"/>
      <c r="M417" s="150"/>
      <c r="N417" s="148"/>
      <c r="O417" s="148"/>
      <c r="P417" s="148"/>
      <c r="Q417" s="148"/>
      <c r="R417" s="148"/>
      <c r="S417" s="148"/>
      <c r="T417" s="151"/>
      <c r="U417" s="148"/>
      <c r="V417" s="152"/>
      <c r="W417" s="152"/>
      <c r="X417" s="152"/>
      <c r="Y417" s="152"/>
      <c r="Z417" s="152"/>
      <c r="AA417" s="152"/>
      <c r="AB417" s="152"/>
      <c r="AC417" s="152"/>
      <c r="AD417" s="152"/>
      <c r="AE417" s="152" t="s">
        <v>76</v>
      </c>
      <c r="AF417" s="152">
        <v>0</v>
      </c>
      <c r="AG417" s="152"/>
      <c r="AH417" s="152"/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AU417" s="152"/>
      <c r="AV417" s="152"/>
      <c r="AW417" s="152"/>
      <c r="AX417" s="152"/>
      <c r="AY417" s="152"/>
      <c r="AZ417" s="152"/>
      <c r="BA417" s="152"/>
      <c r="BB417" s="152"/>
      <c r="BC417" s="152"/>
      <c r="BD417" s="152"/>
      <c r="BE417" s="152"/>
      <c r="BF417" s="152"/>
      <c r="BG417" s="152"/>
      <c r="BH417" s="152"/>
    </row>
    <row r="418" spans="1:60" x14ac:dyDescent="0.2">
      <c r="A418" s="156" t="s">
        <v>71</v>
      </c>
      <c r="B418" s="157" t="s">
        <v>124</v>
      </c>
      <c r="C418" s="158" t="s">
        <v>125</v>
      </c>
      <c r="D418" s="159"/>
      <c r="E418" s="160"/>
      <c r="F418" s="161"/>
      <c r="G418" s="161">
        <f>SUMIF(AE419:AE421,"&lt;&gt;NOR",G419:G421)</f>
        <v>0</v>
      </c>
      <c r="H418" s="161"/>
      <c r="I418" s="161">
        <f>SUM(I419:I421)</f>
        <v>0</v>
      </c>
      <c r="J418" s="161"/>
      <c r="K418" s="161">
        <f>SUM(K419:K421)</f>
        <v>33523.89</v>
      </c>
      <c r="L418" s="161"/>
      <c r="M418" s="161">
        <f>SUM(M419:M421)</f>
        <v>0</v>
      </c>
      <c r="N418" s="159"/>
      <c r="O418" s="159">
        <f>SUM(O419:O421)</f>
        <v>0</v>
      </c>
      <c r="P418" s="159"/>
      <c r="Q418" s="159">
        <f>SUM(Q419:Q421)</f>
        <v>0</v>
      </c>
      <c r="R418" s="159"/>
      <c r="S418" s="159"/>
      <c r="T418" s="162"/>
      <c r="U418" s="159">
        <f>SUM(U419:U421)</f>
        <v>106.32000000000001</v>
      </c>
      <c r="AE418" t="s">
        <v>73</v>
      </c>
    </row>
    <row r="419" spans="1:60" outlineLevel="1" x14ac:dyDescent="0.2">
      <c r="A419" s="145">
        <v>103</v>
      </c>
      <c r="B419" s="146" t="s">
        <v>485</v>
      </c>
      <c r="C419" s="147" t="s">
        <v>486</v>
      </c>
      <c r="D419" s="148" t="s">
        <v>96</v>
      </c>
      <c r="E419" s="149">
        <v>29.212540000000001</v>
      </c>
      <c r="F419" s="169"/>
      <c r="G419" s="150">
        <f>E419*F419</f>
        <v>0</v>
      </c>
      <c r="H419" s="150">
        <v>0</v>
      </c>
      <c r="I419" s="150">
        <f>ROUND(E419*H419,2)</f>
        <v>0</v>
      </c>
      <c r="J419" s="150">
        <v>294</v>
      </c>
      <c r="K419" s="150">
        <f>ROUND(E419*J419,2)</f>
        <v>8588.49</v>
      </c>
      <c r="L419" s="150">
        <v>21</v>
      </c>
      <c r="M419" s="150">
        <f>G419*(1+L419/100)</f>
        <v>0</v>
      </c>
      <c r="N419" s="148">
        <v>0</v>
      </c>
      <c r="O419" s="148">
        <f>ROUND(E419*N419,5)</f>
        <v>0</v>
      </c>
      <c r="P419" s="148">
        <v>0</v>
      </c>
      <c r="Q419" s="148">
        <f>ROUND(E419*P419,5)</f>
        <v>0</v>
      </c>
      <c r="R419" s="148"/>
      <c r="S419" s="148"/>
      <c r="T419" s="151">
        <v>0.85199999999999998</v>
      </c>
      <c r="U419" s="148">
        <f>ROUND(E419*T419,2)</f>
        <v>24.89</v>
      </c>
      <c r="V419" s="152"/>
      <c r="W419" s="152"/>
      <c r="X419" s="152"/>
      <c r="Y419" s="152"/>
      <c r="Z419" s="152"/>
      <c r="AA419" s="152"/>
      <c r="AB419" s="152"/>
      <c r="AC419" s="152"/>
      <c r="AD419" s="152"/>
      <c r="AE419" s="152" t="s">
        <v>75</v>
      </c>
      <c r="AF419" s="152"/>
      <c r="AG419" s="152"/>
      <c r="AH419" s="152"/>
      <c r="AI419" s="152"/>
      <c r="AJ419" s="152"/>
      <c r="AK419" s="152"/>
      <c r="AL419" s="152"/>
      <c r="AM419" s="152"/>
      <c r="AN419" s="152"/>
      <c r="AO419" s="152"/>
      <c r="AP419" s="152"/>
      <c r="AQ419" s="152"/>
      <c r="AR419" s="152"/>
      <c r="AS419" s="152"/>
      <c r="AT419" s="152"/>
      <c r="AU419" s="152"/>
      <c r="AV419" s="152"/>
      <c r="AW419" s="152"/>
      <c r="AX419" s="152"/>
      <c r="AY419" s="152"/>
      <c r="AZ419" s="152"/>
      <c r="BA419" s="152"/>
      <c r="BB419" s="152"/>
      <c r="BC419" s="152"/>
      <c r="BD419" s="152"/>
      <c r="BE419" s="152"/>
      <c r="BF419" s="152"/>
      <c r="BG419" s="152"/>
      <c r="BH419" s="152"/>
    </row>
    <row r="420" spans="1:60" outlineLevel="1" x14ac:dyDescent="0.2">
      <c r="A420" s="145"/>
      <c r="B420" s="146"/>
      <c r="C420" s="153" t="s">
        <v>487</v>
      </c>
      <c r="D420" s="154"/>
      <c r="E420" s="155">
        <v>29.212540000000001</v>
      </c>
      <c r="F420" s="150"/>
      <c r="G420" s="150"/>
      <c r="H420" s="150"/>
      <c r="I420" s="150"/>
      <c r="J420" s="150"/>
      <c r="K420" s="150"/>
      <c r="L420" s="150"/>
      <c r="M420" s="150"/>
      <c r="N420" s="148"/>
      <c r="O420" s="148"/>
      <c r="P420" s="148"/>
      <c r="Q420" s="148"/>
      <c r="R420" s="148"/>
      <c r="S420" s="148"/>
      <c r="T420" s="151"/>
      <c r="U420" s="148"/>
      <c r="V420" s="152"/>
      <c r="W420" s="152"/>
      <c r="X420" s="152"/>
      <c r="Y420" s="152"/>
      <c r="Z420" s="152"/>
      <c r="AA420" s="152"/>
      <c r="AB420" s="152"/>
      <c r="AC420" s="152"/>
      <c r="AD420" s="152"/>
      <c r="AE420" s="152" t="s">
        <v>76</v>
      </c>
      <c r="AF420" s="152">
        <v>0</v>
      </c>
      <c r="AG420" s="152"/>
      <c r="AH420" s="152"/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AU420" s="152"/>
      <c r="AV420" s="152"/>
      <c r="AW420" s="152"/>
      <c r="AX420" s="152"/>
      <c r="AY420" s="152"/>
      <c r="AZ420" s="152"/>
      <c r="BA420" s="152"/>
      <c r="BB420" s="152"/>
      <c r="BC420" s="152"/>
      <c r="BD420" s="152"/>
      <c r="BE420" s="152"/>
      <c r="BF420" s="152"/>
      <c r="BG420" s="152"/>
      <c r="BH420" s="152"/>
    </row>
    <row r="421" spans="1:60" outlineLevel="1" x14ac:dyDescent="0.2">
      <c r="A421" s="145">
        <v>104</v>
      </c>
      <c r="B421" s="146" t="s">
        <v>488</v>
      </c>
      <c r="C421" s="147" t="s">
        <v>489</v>
      </c>
      <c r="D421" s="148" t="s">
        <v>96</v>
      </c>
      <c r="E421" s="149">
        <v>11.0824</v>
      </c>
      <c r="F421" s="169"/>
      <c r="G421" s="150">
        <f t="shared" ref="G421" si="29">E421*F421</f>
        <v>0</v>
      </c>
      <c r="H421" s="150">
        <v>0</v>
      </c>
      <c r="I421" s="150">
        <f>ROUND(E421*H421,2)</f>
        <v>0</v>
      </c>
      <c r="J421" s="150">
        <v>2250</v>
      </c>
      <c r="K421" s="150">
        <f>ROUND(E421*J421,2)</f>
        <v>24935.4</v>
      </c>
      <c r="L421" s="150">
        <v>21</v>
      </c>
      <c r="M421" s="150">
        <f>G421*(1+L421/100)</f>
        <v>0</v>
      </c>
      <c r="N421" s="148">
        <v>0</v>
      </c>
      <c r="O421" s="148">
        <f>ROUND(E421*N421,5)</f>
        <v>0</v>
      </c>
      <c r="P421" s="148">
        <v>0</v>
      </c>
      <c r="Q421" s="148">
        <f>ROUND(E421*P421,5)</f>
        <v>0</v>
      </c>
      <c r="R421" s="148"/>
      <c r="S421" s="148"/>
      <c r="T421" s="151">
        <v>7.3479999999999999</v>
      </c>
      <c r="U421" s="148">
        <f>ROUND(E421*T421,2)</f>
        <v>81.430000000000007</v>
      </c>
      <c r="V421" s="152"/>
      <c r="W421" s="152"/>
      <c r="X421" s="152"/>
      <c r="Y421" s="152"/>
      <c r="Z421" s="152"/>
      <c r="AA421" s="152"/>
      <c r="AB421" s="152"/>
      <c r="AC421" s="152"/>
      <c r="AD421" s="152"/>
      <c r="AE421" s="152" t="s">
        <v>75</v>
      </c>
      <c r="AF421" s="152"/>
      <c r="AG421" s="152"/>
      <c r="AH421" s="152"/>
      <c r="AI421" s="152"/>
      <c r="AJ421" s="152"/>
      <c r="AK421" s="152"/>
      <c r="AL421" s="152"/>
      <c r="AM421" s="152"/>
      <c r="AN421" s="152"/>
      <c r="AO421" s="152"/>
      <c r="AP421" s="152"/>
      <c r="AQ421" s="152"/>
      <c r="AR421" s="152"/>
      <c r="AS421" s="152"/>
      <c r="AT421" s="152"/>
      <c r="AU421" s="152"/>
      <c r="AV421" s="152"/>
      <c r="AW421" s="152"/>
      <c r="AX421" s="152"/>
      <c r="AY421" s="152"/>
      <c r="AZ421" s="152"/>
      <c r="BA421" s="152"/>
      <c r="BB421" s="152"/>
      <c r="BC421" s="152"/>
      <c r="BD421" s="152"/>
      <c r="BE421" s="152"/>
      <c r="BF421" s="152"/>
      <c r="BG421" s="152"/>
      <c r="BH421" s="152"/>
    </row>
    <row r="422" spans="1:60" x14ac:dyDescent="0.2">
      <c r="A422" s="156" t="s">
        <v>71</v>
      </c>
      <c r="B422" s="157" t="s">
        <v>490</v>
      </c>
      <c r="C422" s="158" t="s">
        <v>491</v>
      </c>
      <c r="D422" s="159"/>
      <c r="E422" s="160"/>
      <c r="F422" s="161"/>
      <c r="G422" s="161">
        <f>SUMIF(AE423:AE424,"&lt;&gt;NOR",G423:G424)</f>
        <v>0</v>
      </c>
      <c r="H422" s="161"/>
      <c r="I422" s="161">
        <f>SUM(I423:I424)</f>
        <v>0</v>
      </c>
      <c r="J422" s="161"/>
      <c r="K422" s="161">
        <f>SUM(K423:K424)</f>
        <v>9088</v>
      </c>
      <c r="L422" s="161"/>
      <c r="M422" s="161">
        <f>SUM(M423:M424)</f>
        <v>0</v>
      </c>
      <c r="N422" s="159"/>
      <c r="O422" s="159">
        <f>SUM(O423:O424)</f>
        <v>0</v>
      </c>
      <c r="P422" s="159"/>
      <c r="Q422" s="159">
        <f>SUM(Q423:Q424)</f>
        <v>0</v>
      </c>
      <c r="R422" s="159"/>
      <c r="S422" s="159"/>
      <c r="T422" s="162"/>
      <c r="U422" s="159">
        <f>SUM(U423:U424)</f>
        <v>0</v>
      </c>
      <c r="AE422" t="s">
        <v>73</v>
      </c>
    </row>
    <row r="423" spans="1:60" ht="22.5" outlineLevel="1" x14ac:dyDescent="0.2">
      <c r="A423" s="145">
        <v>105</v>
      </c>
      <c r="B423" s="146" t="s">
        <v>492</v>
      </c>
      <c r="C423" s="147" t="s">
        <v>493</v>
      </c>
      <c r="D423" s="148" t="s">
        <v>81</v>
      </c>
      <c r="E423" s="149">
        <v>15.999999999999998</v>
      </c>
      <c r="F423" s="169"/>
      <c r="G423" s="150">
        <f>E423*F423</f>
        <v>0</v>
      </c>
      <c r="H423" s="150">
        <v>0</v>
      </c>
      <c r="I423" s="150">
        <f>ROUND(E423*H423,2)</f>
        <v>0</v>
      </c>
      <c r="J423" s="150">
        <v>568</v>
      </c>
      <c r="K423" s="150">
        <f>ROUND(E423*J423,2)</f>
        <v>9088</v>
      </c>
      <c r="L423" s="150">
        <v>21</v>
      </c>
      <c r="M423" s="150">
        <f>G423*(1+L423/100)</f>
        <v>0</v>
      </c>
      <c r="N423" s="148">
        <v>0</v>
      </c>
      <c r="O423" s="148">
        <f>ROUND(E423*N423,5)</f>
        <v>0</v>
      </c>
      <c r="P423" s="148">
        <v>0</v>
      </c>
      <c r="Q423" s="148">
        <f>ROUND(E423*P423,5)</f>
        <v>0</v>
      </c>
      <c r="R423" s="148"/>
      <c r="S423" s="148"/>
      <c r="T423" s="151">
        <v>0</v>
      </c>
      <c r="U423" s="148">
        <f>ROUND(E423*T423,2)</f>
        <v>0</v>
      </c>
      <c r="V423" s="152"/>
      <c r="W423" s="152"/>
      <c r="X423" s="152"/>
      <c r="Y423" s="152"/>
      <c r="Z423" s="152"/>
      <c r="AA423" s="152"/>
      <c r="AB423" s="152"/>
      <c r="AC423" s="152"/>
      <c r="AD423" s="152"/>
      <c r="AE423" s="152" t="s">
        <v>75</v>
      </c>
      <c r="AF423" s="152"/>
      <c r="AG423" s="152"/>
      <c r="AH423" s="152"/>
      <c r="AI423" s="152"/>
      <c r="AJ423" s="152"/>
      <c r="AK423" s="152"/>
      <c r="AL423" s="152"/>
      <c r="AM423" s="152"/>
      <c r="AN423" s="152"/>
      <c r="AO423" s="152"/>
      <c r="AP423" s="152"/>
      <c r="AQ423" s="152"/>
      <c r="AR423" s="152"/>
      <c r="AS423" s="152"/>
      <c r="AT423" s="152"/>
      <c r="AU423" s="152"/>
      <c r="AV423" s="152"/>
      <c r="AW423" s="152"/>
      <c r="AX423" s="152"/>
      <c r="AY423" s="152"/>
      <c r="AZ423" s="152"/>
      <c r="BA423" s="152"/>
      <c r="BB423" s="152"/>
      <c r="BC423" s="152"/>
      <c r="BD423" s="152"/>
      <c r="BE423" s="152"/>
      <c r="BF423" s="152"/>
      <c r="BG423" s="152"/>
      <c r="BH423" s="152"/>
    </row>
    <row r="424" spans="1:60" outlineLevel="1" x14ac:dyDescent="0.2">
      <c r="A424" s="145"/>
      <c r="B424" s="146"/>
      <c r="C424" s="153" t="s">
        <v>494</v>
      </c>
      <c r="D424" s="154"/>
      <c r="E424" s="155">
        <v>16</v>
      </c>
      <c r="F424" s="150"/>
      <c r="G424" s="150"/>
      <c r="H424" s="150"/>
      <c r="I424" s="150"/>
      <c r="J424" s="150"/>
      <c r="K424" s="150"/>
      <c r="L424" s="150"/>
      <c r="M424" s="150"/>
      <c r="N424" s="148"/>
      <c r="O424" s="148"/>
      <c r="P424" s="148"/>
      <c r="Q424" s="148"/>
      <c r="R424" s="148"/>
      <c r="S424" s="148"/>
      <c r="T424" s="151"/>
      <c r="U424" s="148"/>
      <c r="V424" s="152"/>
      <c r="W424" s="152"/>
      <c r="X424" s="152"/>
      <c r="Y424" s="152"/>
      <c r="Z424" s="152"/>
      <c r="AA424" s="152"/>
      <c r="AB424" s="152"/>
      <c r="AC424" s="152"/>
      <c r="AD424" s="152"/>
      <c r="AE424" s="152" t="s">
        <v>76</v>
      </c>
      <c r="AF424" s="152">
        <v>0</v>
      </c>
      <c r="AG424" s="152"/>
      <c r="AH424" s="152"/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AU424" s="152"/>
      <c r="AV424" s="152"/>
      <c r="AW424" s="152"/>
      <c r="AX424" s="152"/>
      <c r="AY424" s="152"/>
      <c r="AZ424" s="152"/>
      <c r="BA424" s="152"/>
      <c r="BB424" s="152"/>
      <c r="BC424" s="152"/>
      <c r="BD424" s="152"/>
      <c r="BE424" s="152"/>
      <c r="BF424" s="152"/>
      <c r="BG424" s="152"/>
      <c r="BH424" s="152"/>
    </row>
    <row r="425" spans="1:60" x14ac:dyDescent="0.2">
      <c r="A425" s="156" t="s">
        <v>71</v>
      </c>
      <c r="B425" s="157" t="s">
        <v>126</v>
      </c>
      <c r="C425" s="158" t="s">
        <v>127</v>
      </c>
      <c r="D425" s="159"/>
      <c r="E425" s="160"/>
      <c r="F425" s="161"/>
      <c r="G425" s="161">
        <f>SUMIF(AE426:AE426,"&lt;&gt;NOR",G426:G426)</f>
        <v>0</v>
      </c>
      <c r="H425" s="161"/>
      <c r="I425" s="161">
        <f>SUM(I426:I426)</f>
        <v>0</v>
      </c>
      <c r="J425" s="161"/>
      <c r="K425" s="161">
        <f>SUM(K426:K426)</f>
        <v>8000</v>
      </c>
      <c r="L425" s="161"/>
      <c r="M425" s="161">
        <f>SUM(M426:M426)</f>
        <v>0</v>
      </c>
      <c r="N425" s="159"/>
      <c r="O425" s="159">
        <f>SUM(O426:O426)</f>
        <v>0</v>
      </c>
      <c r="P425" s="159"/>
      <c r="Q425" s="159">
        <f>SUM(Q426:Q426)</f>
        <v>0</v>
      </c>
      <c r="R425" s="159"/>
      <c r="S425" s="159"/>
      <c r="T425" s="162"/>
      <c r="U425" s="159">
        <f>SUM(U426:U426)</f>
        <v>0</v>
      </c>
      <c r="AE425" t="s">
        <v>73</v>
      </c>
    </row>
    <row r="426" spans="1:60" outlineLevel="1" x14ac:dyDescent="0.2">
      <c r="A426" s="181">
        <v>106</v>
      </c>
      <c r="B426" s="182" t="s">
        <v>495</v>
      </c>
      <c r="C426" s="183" t="s">
        <v>128</v>
      </c>
      <c r="D426" s="184" t="s">
        <v>129</v>
      </c>
      <c r="E426" s="185">
        <v>1</v>
      </c>
      <c r="F426" s="186"/>
      <c r="G426" s="187">
        <f>E426*F426</f>
        <v>0</v>
      </c>
      <c r="H426" s="165">
        <v>0</v>
      </c>
      <c r="I426" s="165">
        <f>ROUND(E426*H426,2)</f>
        <v>0</v>
      </c>
      <c r="J426" s="165">
        <v>8000</v>
      </c>
      <c r="K426" s="165">
        <f>ROUND(E426*J426,2)</f>
        <v>8000</v>
      </c>
      <c r="L426" s="165">
        <v>21</v>
      </c>
      <c r="M426" s="165">
        <f>G426*(1+L426/100)</f>
        <v>0</v>
      </c>
      <c r="N426" s="164">
        <v>0</v>
      </c>
      <c r="O426" s="164">
        <f>ROUND(E426*N426,5)</f>
        <v>0</v>
      </c>
      <c r="P426" s="164">
        <v>0</v>
      </c>
      <c r="Q426" s="164">
        <f>ROUND(E426*P426,5)</f>
        <v>0</v>
      </c>
      <c r="R426" s="164"/>
      <c r="S426" s="164"/>
      <c r="T426" s="166">
        <v>0</v>
      </c>
      <c r="U426" s="164">
        <f>ROUND(E426*T426,2)</f>
        <v>0</v>
      </c>
      <c r="V426" s="152"/>
      <c r="W426" s="152"/>
      <c r="X426" s="152"/>
      <c r="Y426" s="152"/>
      <c r="Z426" s="152"/>
      <c r="AA426" s="152"/>
      <c r="AB426" s="152"/>
      <c r="AC426" s="152"/>
      <c r="AD426" s="152"/>
      <c r="AE426" s="152" t="s">
        <v>75</v>
      </c>
      <c r="AF426" s="152"/>
      <c r="AG426" s="152"/>
      <c r="AH426" s="152"/>
      <c r="AI426" s="152"/>
      <c r="AJ426" s="152"/>
      <c r="AK426" s="152"/>
      <c r="AL426" s="152"/>
      <c r="AM426" s="152"/>
      <c r="AN426" s="152"/>
      <c r="AO426" s="152"/>
      <c r="AP426" s="152"/>
      <c r="AQ426" s="152"/>
      <c r="AR426" s="152"/>
      <c r="AS426" s="152"/>
      <c r="AT426" s="152"/>
      <c r="AU426" s="152"/>
      <c r="AV426" s="152"/>
      <c r="AW426" s="152"/>
      <c r="AX426" s="152"/>
      <c r="AY426" s="152"/>
      <c r="AZ426" s="152"/>
      <c r="BA426" s="152"/>
      <c r="BB426" s="152"/>
      <c r="BC426" s="152"/>
      <c r="BD426" s="152"/>
      <c r="BE426" s="152"/>
      <c r="BF426" s="152"/>
      <c r="BG426" s="152"/>
      <c r="BH426" s="152"/>
    </row>
    <row r="427" spans="1:60" x14ac:dyDescent="0.2">
      <c r="A427" s="6"/>
      <c r="B427" s="7" t="s">
        <v>86</v>
      </c>
      <c r="C427" s="167" t="s">
        <v>86</v>
      </c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AC427">
        <v>15</v>
      </c>
      <c r="AD427">
        <v>21</v>
      </c>
    </row>
    <row r="428" spans="1:60" x14ac:dyDescent="0.2">
      <c r="A428" s="178" t="s">
        <v>42</v>
      </c>
      <c r="B428" s="179"/>
      <c r="C428" s="179"/>
      <c r="D428" s="179"/>
      <c r="E428" s="179"/>
      <c r="F428" s="179"/>
      <c r="G428" s="179"/>
      <c r="H428" s="179"/>
      <c r="I428" s="179"/>
      <c r="J428" s="179"/>
      <c r="K428" s="179"/>
      <c r="L428" s="179"/>
      <c r="M428" s="179"/>
      <c r="N428" s="179"/>
      <c r="O428" s="179"/>
      <c r="P428" s="179"/>
      <c r="Q428" s="179"/>
      <c r="R428" s="179"/>
      <c r="S428" s="179"/>
      <c r="T428" s="179"/>
      <c r="U428" s="179"/>
      <c r="V428" s="179"/>
      <c r="AE428" t="s">
        <v>130</v>
      </c>
    </row>
    <row r="429" spans="1:60" x14ac:dyDescent="0.2">
      <c r="A429" s="178" t="s">
        <v>133</v>
      </c>
      <c r="B429" s="179"/>
      <c r="C429" s="179"/>
      <c r="D429" s="179"/>
      <c r="E429" s="179"/>
      <c r="F429" s="179"/>
      <c r="G429" s="179"/>
      <c r="H429" s="179"/>
      <c r="I429" s="179"/>
      <c r="J429" s="179"/>
      <c r="K429" s="179"/>
      <c r="L429" s="179"/>
      <c r="M429" s="179"/>
      <c r="N429" s="179"/>
      <c r="O429" s="179"/>
      <c r="P429" s="179"/>
      <c r="Q429" s="179"/>
      <c r="R429" s="179"/>
      <c r="S429" s="179"/>
      <c r="T429" s="179"/>
      <c r="U429" s="179"/>
      <c r="V429" s="179"/>
    </row>
    <row r="430" spans="1:60" x14ac:dyDescent="0.2">
      <c r="A430" s="178" t="s">
        <v>132</v>
      </c>
      <c r="B430" s="179"/>
      <c r="C430" s="179"/>
      <c r="D430" s="179"/>
      <c r="E430" s="179"/>
      <c r="F430" s="179"/>
      <c r="G430" s="179"/>
      <c r="H430" s="179"/>
      <c r="I430" s="179"/>
      <c r="J430" s="179"/>
      <c r="K430" s="179"/>
      <c r="L430" s="179"/>
      <c r="M430" s="179"/>
      <c r="N430" s="179"/>
      <c r="O430" s="179"/>
      <c r="P430" s="179"/>
      <c r="Q430" s="179"/>
      <c r="R430" s="179"/>
      <c r="S430" s="179"/>
      <c r="T430" s="179"/>
      <c r="U430" s="179"/>
      <c r="V430" s="179"/>
    </row>
    <row r="431" spans="1:60" x14ac:dyDescent="0.2">
      <c r="A431" s="180" t="s">
        <v>505</v>
      </c>
    </row>
  </sheetData>
  <sheetProtection algorithmName="SHA-512" hashValue="sbbbZVRbs9DBbpygrDr0Zn8QU3ZVniuiyi/mZ+sW7fCMIYflnDE868kFp1PEYv0yL21S4ixjT+e8tmlt/YX+lA==" saltValue="oICy9tFDXGG00ym2d3pv8A==" spinCount="100000" sheet="1" objects="1" scenarios="1" formatCells="0" formatColumns="0" formatRows="0"/>
  <mergeCells count="167">
    <mergeCell ref="C50:G50"/>
    <mergeCell ref="C53:G53"/>
    <mergeCell ref="C54:G54"/>
    <mergeCell ref="C55:G55"/>
    <mergeCell ref="C73:G73"/>
    <mergeCell ref="C74:G74"/>
    <mergeCell ref="A1:G1"/>
    <mergeCell ref="C2:G2"/>
    <mergeCell ref="C3:G3"/>
    <mergeCell ref="C4:G4"/>
    <mergeCell ref="C48:G48"/>
    <mergeCell ref="C49:G49"/>
    <mergeCell ref="C94:G94"/>
    <mergeCell ref="C95:G95"/>
    <mergeCell ref="C96:G96"/>
    <mergeCell ref="C97:G97"/>
    <mergeCell ref="C98:G98"/>
    <mergeCell ref="C99:G99"/>
    <mergeCell ref="C75:G75"/>
    <mergeCell ref="C78:G78"/>
    <mergeCell ref="C79:G79"/>
    <mergeCell ref="C80:G80"/>
    <mergeCell ref="C83:G83"/>
    <mergeCell ref="C93:G93"/>
    <mergeCell ref="C107:G107"/>
    <mergeCell ref="C108:G108"/>
    <mergeCell ref="C109:G109"/>
    <mergeCell ref="C111:G111"/>
    <mergeCell ref="C112:G112"/>
    <mergeCell ref="C113:G113"/>
    <mergeCell ref="C100:G100"/>
    <mergeCell ref="C102:G102"/>
    <mergeCell ref="C103:G103"/>
    <mergeCell ref="C104:G104"/>
    <mergeCell ref="C105:G105"/>
    <mergeCell ref="C106:G106"/>
    <mergeCell ref="C121:G121"/>
    <mergeCell ref="C122:G122"/>
    <mergeCell ref="C123:G123"/>
    <mergeCell ref="C124:G124"/>
    <mergeCell ref="C125:G125"/>
    <mergeCell ref="C126:G126"/>
    <mergeCell ref="C114:G114"/>
    <mergeCell ref="C115:G115"/>
    <mergeCell ref="C116:G116"/>
    <mergeCell ref="C117:G117"/>
    <mergeCell ref="C118:G118"/>
    <mergeCell ref="C120:G120"/>
    <mergeCell ref="C134:G134"/>
    <mergeCell ref="C135:G135"/>
    <mergeCell ref="C136:G136"/>
    <mergeCell ref="C138:G138"/>
    <mergeCell ref="C139:G139"/>
    <mergeCell ref="C140:G140"/>
    <mergeCell ref="C127:G127"/>
    <mergeCell ref="C129:G129"/>
    <mergeCell ref="C130:G130"/>
    <mergeCell ref="C131:G131"/>
    <mergeCell ref="C132:G132"/>
    <mergeCell ref="C133:G133"/>
    <mergeCell ref="C148:G148"/>
    <mergeCell ref="C149:G149"/>
    <mergeCell ref="C150:G150"/>
    <mergeCell ref="C151:G151"/>
    <mergeCell ref="C152:G152"/>
    <mergeCell ref="C153:G153"/>
    <mergeCell ref="C141:G141"/>
    <mergeCell ref="C142:G142"/>
    <mergeCell ref="C143:G143"/>
    <mergeCell ref="C144:G144"/>
    <mergeCell ref="C145:G145"/>
    <mergeCell ref="C147:G147"/>
    <mergeCell ref="C161:G161"/>
    <mergeCell ref="C162:G162"/>
    <mergeCell ref="C163:G163"/>
    <mergeCell ref="C165:G165"/>
    <mergeCell ref="C166:G166"/>
    <mergeCell ref="C167:G167"/>
    <mergeCell ref="C154:G154"/>
    <mergeCell ref="C156:G156"/>
    <mergeCell ref="C157:G157"/>
    <mergeCell ref="C158:G158"/>
    <mergeCell ref="C159:G159"/>
    <mergeCell ref="C160:G160"/>
    <mergeCell ref="C175:G175"/>
    <mergeCell ref="C176:G176"/>
    <mergeCell ref="C177:G177"/>
    <mergeCell ref="C178:G178"/>
    <mergeCell ref="C179:G179"/>
    <mergeCell ref="C180:G180"/>
    <mergeCell ref="C168:G168"/>
    <mergeCell ref="C169:G169"/>
    <mergeCell ref="C170:G170"/>
    <mergeCell ref="C171:G171"/>
    <mergeCell ref="C172:G172"/>
    <mergeCell ref="C173:G173"/>
    <mergeCell ref="C188:G188"/>
    <mergeCell ref="C189:G189"/>
    <mergeCell ref="C191:G191"/>
    <mergeCell ref="C192:G192"/>
    <mergeCell ref="C193:G193"/>
    <mergeCell ref="C194:G194"/>
    <mergeCell ref="C182:G182"/>
    <mergeCell ref="C183:G183"/>
    <mergeCell ref="C184:G184"/>
    <mergeCell ref="C185:G185"/>
    <mergeCell ref="C186:G186"/>
    <mergeCell ref="C187:G187"/>
    <mergeCell ref="C225:G225"/>
    <mergeCell ref="C230:G230"/>
    <mergeCell ref="C233:G233"/>
    <mergeCell ref="C255:G255"/>
    <mergeCell ref="C256:G256"/>
    <mergeCell ref="C257:G257"/>
    <mergeCell ref="C195:G195"/>
    <mergeCell ref="C196:G196"/>
    <mergeCell ref="C197:G197"/>
    <mergeCell ref="C198:G198"/>
    <mergeCell ref="C215:G215"/>
    <mergeCell ref="C224:G224"/>
    <mergeCell ref="C268:G268"/>
    <mergeCell ref="C269:G269"/>
    <mergeCell ref="C275:G275"/>
    <mergeCell ref="C276:G276"/>
    <mergeCell ref="C277:G277"/>
    <mergeCell ref="C281:G281"/>
    <mergeCell ref="C258:G258"/>
    <mergeCell ref="C261:G261"/>
    <mergeCell ref="C262:G262"/>
    <mergeCell ref="C263:G263"/>
    <mergeCell ref="C264:G264"/>
    <mergeCell ref="C267:G267"/>
    <mergeCell ref="C296:G296"/>
    <mergeCell ref="C297:G297"/>
    <mergeCell ref="C313:G313"/>
    <mergeCell ref="C314:G314"/>
    <mergeCell ref="C315:G315"/>
    <mergeCell ref="C316:G316"/>
    <mergeCell ref="C282:G282"/>
    <mergeCell ref="C283:G283"/>
    <mergeCell ref="C290:G290"/>
    <mergeCell ref="C291:G291"/>
    <mergeCell ref="C292:G292"/>
    <mergeCell ref="C295:G295"/>
    <mergeCell ref="C341:G341"/>
    <mergeCell ref="C342:G342"/>
    <mergeCell ref="C343:G343"/>
    <mergeCell ref="C344:G344"/>
    <mergeCell ref="C345:G345"/>
    <mergeCell ref="C347:G347"/>
    <mergeCell ref="C319:G319"/>
    <mergeCell ref="C320:G320"/>
    <mergeCell ref="C321:G321"/>
    <mergeCell ref="C322:G322"/>
    <mergeCell ref="C339:G339"/>
    <mergeCell ref="C340:G340"/>
    <mergeCell ref="C355:G355"/>
    <mergeCell ref="C356:G356"/>
    <mergeCell ref="C357:G357"/>
    <mergeCell ref="C358:G358"/>
    <mergeCell ref="C359:G359"/>
    <mergeCell ref="C348:G348"/>
    <mergeCell ref="C349:G349"/>
    <mergeCell ref="C350:G350"/>
    <mergeCell ref="C351:G351"/>
    <mergeCell ref="C352:G352"/>
    <mergeCell ref="C354:G354"/>
  </mergeCells>
  <pageMargins left="0.7" right="0.7" top="0.78740157499999996" bottom="0.78740157499999996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5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67" t="s">
        <v>30</v>
      </c>
      <c r="B2" s="66"/>
      <c r="C2" s="243"/>
      <c r="D2" s="243"/>
      <c r="E2" s="243"/>
      <c r="F2" s="243"/>
      <c r="G2" s="244"/>
    </row>
    <row r="3" spans="1:7" ht="24.95" hidden="1" customHeight="1" x14ac:dyDescent="0.2">
      <c r="A3" s="67" t="s">
        <v>6</v>
      </c>
      <c r="B3" s="66"/>
      <c r="C3" s="243"/>
      <c r="D3" s="243"/>
      <c r="E3" s="243"/>
      <c r="F3" s="243"/>
      <c r="G3" s="244"/>
    </row>
    <row r="4" spans="1:7" ht="24.95" hidden="1" customHeight="1" x14ac:dyDescent="0.2">
      <c r="A4" s="67" t="s">
        <v>7</v>
      </c>
      <c r="B4" s="66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Rekapitulace</vt:lpstr>
      <vt:lpstr>2.etapa</vt:lpstr>
      <vt:lpstr>VzorPolozky</vt:lpstr>
      <vt:lpstr>Rekapitulace!CelkemDPHVypocet</vt:lpstr>
      <vt:lpstr>CenaCelkem</vt:lpstr>
      <vt:lpstr>CenaCelkemBezDPH</vt:lpstr>
      <vt:lpstr>Rekapitulace!CenaCelkemVypocet</vt:lpstr>
      <vt:lpstr>cisloobjektu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'2.etapa'!Oblast_tisku</vt:lpstr>
      <vt:lpstr>Rekapitulace!Oblast_tisku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Moták</dc:creator>
  <cp:lastModifiedBy>Jan Moták</cp:lastModifiedBy>
  <cp:lastPrinted>2018-04-19T12:41:27Z</cp:lastPrinted>
  <dcterms:created xsi:type="dcterms:W3CDTF">2009-04-08T07:15:50Z</dcterms:created>
  <dcterms:modified xsi:type="dcterms:W3CDTF">2020-04-05T22:35:36Z</dcterms:modified>
</cp:coreProperties>
</file>